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928"/>
  <workbookPr codeName="ThisWorkbook" defaultThemeVersion="124226"/>
  <mc:AlternateContent xmlns:mc="http://schemas.openxmlformats.org/markup-compatibility/2006">
    <mc:Choice Requires="x15">
      <x15ac:absPath xmlns:x15ac="http://schemas.microsoft.com/office/spreadsheetml/2010/11/ac" url="F:\EPSDIV\"/>
    </mc:Choice>
  </mc:AlternateContent>
  <xr:revisionPtr revIDLastSave="0" documentId="13_ncr:1_{E334133C-5C4C-4993-A1D1-9961506E41E6}" xr6:coauthVersionLast="47" xr6:coauthVersionMax="47" xr10:uidLastSave="{00000000-0000-0000-0000-000000000000}"/>
  <bookViews>
    <workbookView xWindow="-120" yWindow="-120" windowWidth="29040" windowHeight="15720" tabRatio="598" xr2:uid="{00000000-000D-0000-FFFF-FFFF00000000}"/>
  </bookViews>
  <sheets>
    <sheet name="MAY,'25" sheetId="126" r:id="rId1"/>
    <sheet name="APR,'25" sheetId="130" r:id="rId2"/>
    <sheet name="MAR,'25" sheetId="129" r:id="rId3"/>
    <sheet name="FEB,'25" sheetId="128" r:id="rId4"/>
    <sheet name="JAN,'25" sheetId="127" r:id="rId5"/>
    <sheet name="YTD_LIST" sheetId="2" r:id="rId6"/>
    <sheet name="DIV ACTIONS" sheetId="3" r:id="rId7"/>
    <sheet name="PAYERS" sheetId="12" r:id="rId8"/>
    <sheet name="PAYOUTS AND YIELDS" sheetId="13" r:id="rId9"/>
  </sheets>
  <definedNames>
    <definedName name="CIQWBGuid" hidden="1">"e7924cc5-8a6c-494a-86c7-8262c4313336"</definedName>
    <definedName name="CIQWBInfo" hidden="1">"{ ""CIQVersion"":""9.45.614.5792"" }"</definedName>
    <definedName name="IQ_ADDIN" hidden="1">"AUTO"</definedName>
    <definedName name="IQ_CH">110000</definedName>
    <definedName name="IQ_CONV_RATE" hidden="1">"c2192"</definedName>
    <definedName name="IQ_CQ">5000</definedName>
    <definedName name="IQ_CY">10000</definedName>
    <definedName name="IQ_DAILY">500000</definedName>
    <definedName name="IQ_DNTM" hidden="1">700000</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LATESTK" hidden="1">1000</definedName>
    <definedName name="IQ_LATESTQ" hidden="1">500</definedName>
    <definedName name="IQ_LTM">2000</definedName>
    <definedName name="IQ_LTMMONTH" hidden="1">120000</definedName>
    <definedName name="IQ_MONTH">15000</definedName>
    <definedName name="IQ_MTD" hidden="1">800000</definedName>
    <definedName name="IQ_NAMES_REVISION_DATE_" hidden="1">45778.1221296296</definedName>
    <definedName name="IQ_NTM">6000</definedName>
    <definedName name="IQ_OG_TOTAL_OIL_PRODUCTON" hidden="1">"c2059"</definedName>
    <definedName name="IQ_QTD" hidden="1">750000</definedName>
    <definedName name="IQ_SHAREOUTSTANDING" hidden="1">"c1347"</definedName>
    <definedName name="IQ_TODAY" hidden="1">0</definedName>
    <definedName name="IQ_WEEK">50000</definedName>
    <definedName name="IQ_YTD">3000</definedName>
    <definedName name="IQ_YTDMONTH" hidden="1">130000</definedName>
    <definedName name="OLE_LINK1" localSheetId="0">'MAY,''25'!$H$2</definedName>
    <definedName name="SPRI_ShowListBox" localSheetId="7" hidden="1">"-1"</definedName>
    <definedName name="SPWS_WBID">"4F0282A5-4947-4AD3-8DBE-2089EA9EA116"</definedName>
    <definedName name="SPWS_WSID" localSheetId="6" hidden="1">"A8068216-B1A2-4B77-9380-E21B7D2BDA21"</definedName>
    <definedName name="SPWS_WSID" localSheetId="7" hidden="1">"F26367E1-A798-4CA2-B236-B104A4682AA6"</definedName>
    <definedName name="SPWS_WSID" localSheetId="8" hidden="1">"72B9BB2C-D09B-45F8-8E74-6DDFF2409115"</definedName>
    <definedName name="SPWS_WSID" localSheetId="5" hidden="1">"0D17DFAC-ABF2-440A-8D24-75A1030DE61D"</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G737" i="2" l="1"/>
  <c r="G735" i="2"/>
  <c r="G729" i="2"/>
  <c r="G717" i="2"/>
  <c r="G716" i="2"/>
  <c r="G714" i="2"/>
  <c r="G706" i="2"/>
  <c r="G700" i="2"/>
  <c r="G695" i="2"/>
  <c r="G692" i="2"/>
  <c r="G691" i="2"/>
  <c r="G689" i="2"/>
  <c r="G688" i="2"/>
  <c r="G687" i="2"/>
  <c r="G686" i="2"/>
  <c r="G678" i="2"/>
  <c r="G673" i="2"/>
  <c r="G666" i="2"/>
  <c r="G657" i="2"/>
  <c r="G656" i="2"/>
  <c r="G654" i="2"/>
  <c r="G639" i="2"/>
  <c r="G638" i="2"/>
  <c r="G631" i="2"/>
  <c r="G619" i="2"/>
  <c r="G599" i="2"/>
  <c r="G598" i="2"/>
  <c r="G596" i="2"/>
  <c r="G591" i="2"/>
  <c r="G586" i="2"/>
  <c r="G585" i="2"/>
  <c r="G581" i="2"/>
  <c r="G580" i="2"/>
  <c r="G578" i="2"/>
  <c r="G575" i="2"/>
  <c r="G574" i="2"/>
  <c r="G211" i="126"/>
  <c r="G210" i="126"/>
  <c r="G209" i="126"/>
  <c r="G208" i="126"/>
  <c r="G207" i="126"/>
  <c r="G206" i="126"/>
  <c r="G205" i="126"/>
  <c r="G204" i="126"/>
  <c r="G203" i="126"/>
  <c r="G202" i="126"/>
  <c r="G201" i="126"/>
  <c r="G200" i="126"/>
  <c r="G199" i="126"/>
  <c r="G198" i="126"/>
  <c r="G197" i="126"/>
  <c r="B151" i="126"/>
  <c r="H8" i="3" l="1"/>
  <c r="F8" i="3"/>
  <c r="F7" i="13" l="1"/>
  <c r="E8" i="13"/>
  <c r="F8" i="13"/>
  <c r="E9" i="13"/>
  <c r="F9" i="13"/>
  <c r="E10" i="13"/>
  <c r="F10" i="13"/>
  <c r="E11" i="13"/>
  <c r="F11" i="13"/>
  <c r="E12" i="13"/>
  <c r="F12" i="13"/>
  <c r="E13" i="13"/>
  <c r="F13" i="13"/>
  <c r="E14" i="13"/>
  <c r="F14" i="13"/>
  <c r="E15" i="13"/>
  <c r="F15" i="13"/>
  <c r="E16" i="13"/>
  <c r="F16" i="13"/>
  <c r="E17" i="13"/>
  <c r="F17" i="13"/>
  <c r="E18" i="13"/>
  <c r="F18" i="13"/>
  <c r="E19" i="13"/>
  <c r="F19" i="13"/>
  <c r="E20" i="13"/>
  <c r="F20" i="13"/>
  <c r="E21" i="13"/>
  <c r="F21" i="13"/>
  <c r="E22" i="13"/>
  <c r="F22" i="13"/>
  <c r="E23" i="13"/>
  <c r="F23" i="13"/>
  <c r="E24" i="13"/>
  <c r="F24" i="13"/>
  <c r="E25" i="13"/>
  <c r="F25" i="13"/>
  <c r="E26" i="13"/>
  <c r="F26" i="13"/>
  <c r="E27" i="13"/>
  <c r="F27" i="13"/>
  <c r="E28" i="13"/>
  <c r="F28" i="13"/>
  <c r="E29" i="13"/>
  <c r="F29" i="13"/>
  <c r="E30" i="13"/>
  <c r="F30" i="13"/>
  <c r="E31" i="13"/>
  <c r="F31" i="13"/>
  <c r="E32" i="13"/>
  <c r="F32" i="13"/>
  <c r="E33" i="13"/>
  <c r="F33" i="13"/>
  <c r="E34" i="13"/>
  <c r="F34" i="13"/>
  <c r="E35" i="13"/>
  <c r="F35" i="13"/>
  <c r="E36" i="13"/>
  <c r="F36" i="13"/>
  <c r="E37" i="13"/>
  <c r="F37" i="13"/>
  <c r="E38" i="13"/>
  <c r="F38" i="13"/>
  <c r="E39" i="13"/>
  <c r="F39" i="13"/>
  <c r="E40" i="13"/>
  <c r="F40" i="13"/>
  <c r="E41" i="13"/>
  <c r="F41" i="13"/>
  <c r="E42" i="13"/>
  <c r="F42" i="13"/>
  <c r="E43" i="13"/>
  <c r="F43" i="13"/>
  <c r="E44" i="13"/>
  <c r="F44" i="13"/>
  <c r="E45" i="13"/>
  <c r="F45" i="13"/>
  <c r="E46" i="13"/>
  <c r="F46" i="13"/>
  <c r="E47" i="13"/>
  <c r="F47" i="13"/>
  <c r="E48" i="13"/>
  <c r="F48" i="13"/>
  <c r="E49" i="13"/>
  <c r="F49" i="13"/>
  <c r="E50" i="13"/>
  <c r="F50" i="13"/>
  <c r="E51" i="13"/>
  <c r="F51" i="13"/>
  <c r="E52" i="13"/>
  <c r="F52" i="13"/>
  <c r="E53" i="13"/>
  <c r="F53" i="13"/>
  <c r="E54" i="13"/>
  <c r="F54" i="13"/>
  <c r="E55" i="13"/>
  <c r="F55" i="13"/>
  <c r="E56" i="13"/>
  <c r="F56" i="13"/>
  <c r="E57" i="13"/>
  <c r="F57" i="13"/>
  <c r="E58" i="13"/>
  <c r="F58" i="13"/>
  <c r="E59" i="13"/>
  <c r="F59" i="13"/>
  <c r="E60" i="13"/>
  <c r="F60" i="13"/>
  <c r="E61" i="13"/>
  <c r="F61" i="13"/>
  <c r="E62" i="13"/>
  <c r="F62" i="13"/>
  <c r="E63" i="13"/>
  <c r="F63" i="13"/>
  <c r="E64" i="13"/>
  <c r="F64" i="13"/>
  <c r="E65" i="13"/>
  <c r="F65" i="13"/>
  <c r="E66" i="13"/>
  <c r="F66" i="13"/>
  <c r="E67" i="13"/>
  <c r="F67" i="13"/>
  <c r="E68" i="13"/>
  <c r="F68" i="13"/>
  <c r="E69" i="13"/>
  <c r="F69" i="13"/>
  <c r="E70" i="13"/>
  <c r="F70" i="13"/>
  <c r="E71" i="13"/>
  <c r="F71" i="13"/>
  <c r="E72" i="13"/>
  <c r="F72" i="13"/>
  <c r="E73" i="13"/>
  <c r="F73" i="13"/>
  <c r="E74" i="13"/>
  <c r="F74" i="13"/>
  <c r="E75" i="13"/>
  <c r="F75" i="13"/>
  <c r="E76" i="13"/>
  <c r="F76" i="13"/>
  <c r="E77" i="13"/>
  <c r="F77" i="13"/>
  <c r="E78" i="13"/>
  <c r="F78" i="13"/>
  <c r="E79" i="13"/>
  <c r="F79" i="13"/>
  <c r="E80" i="13"/>
  <c r="F80" i="13"/>
  <c r="E81" i="13"/>
  <c r="F81" i="13"/>
  <c r="E82" i="13"/>
  <c r="F82" i="13"/>
  <c r="E83" i="13"/>
  <c r="F83" i="13"/>
  <c r="E84" i="13"/>
  <c r="F84" i="13"/>
  <c r="E85" i="13"/>
  <c r="F85" i="13"/>
  <c r="E86" i="13"/>
  <c r="F86" i="13"/>
  <c r="E87" i="13"/>
  <c r="F87" i="13"/>
  <c r="E88" i="13"/>
  <c r="F88" i="13"/>
  <c r="E89" i="13"/>
  <c r="F89" i="13"/>
  <c r="E90" i="13"/>
  <c r="F90" i="13"/>
  <c r="E91" i="13"/>
  <c r="F91" i="13"/>
  <c r="E92" i="13"/>
  <c r="F92" i="13"/>
  <c r="E93" i="13"/>
  <c r="F93" i="13"/>
  <c r="E94" i="13"/>
  <c r="F94" i="13"/>
  <c r="E95" i="13"/>
  <c r="E96" i="13"/>
  <c r="E97" i="13"/>
  <c r="C8" i="12"/>
  <c r="C9" i="12"/>
  <c r="C10" i="12"/>
  <c r="C11" i="12"/>
  <c r="C12" i="12"/>
  <c r="C13" i="12"/>
  <c r="C14" i="12"/>
  <c r="C15" i="12"/>
  <c r="C16" i="12"/>
  <c r="C17" i="12"/>
  <c r="C18" i="12"/>
  <c r="B8" i="3"/>
  <c r="C8" i="3"/>
  <c r="D8" i="3"/>
  <c r="E8" i="3"/>
  <c r="G8" i="3"/>
  <c r="B7" i="2"/>
  <c r="G7" i="2"/>
  <c r="B19" i="2"/>
  <c r="C19" i="2"/>
  <c r="D19" i="2"/>
  <c r="E19" i="2"/>
  <c r="F19" i="2"/>
  <c r="G19" i="2"/>
  <c r="B20" i="2"/>
  <c r="B21" i="2"/>
  <c r="B22" i="2"/>
  <c r="B23" i="2"/>
  <c r="B24" i="2"/>
  <c r="B25" i="2"/>
  <c r="B26" i="2"/>
  <c r="G26" i="2"/>
  <c r="B27" i="2"/>
  <c r="G27" i="2"/>
  <c r="B28" i="2"/>
  <c r="G28" i="2"/>
  <c r="G297" i="2" s="1"/>
  <c r="B29" i="2"/>
  <c r="G29" i="2"/>
  <c r="B30" i="2"/>
  <c r="G30" i="2"/>
  <c r="B31" i="2"/>
  <c r="G31" i="2"/>
  <c r="B32" i="2"/>
  <c r="G32" i="2"/>
  <c r="B33" i="2"/>
  <c r="B301" i="2" s="1"/>
  <c r="G33" i="2"/>
  <c r="G298" i="2" s="1"/>
  <c r="B34" i="2"/>
  <c r="B303" i="2" s="1"/>
  <c r="G34" i="2"/>
  <c r="B35" i="2"/>
  <c r="G35" i="2"/>
  <c r="B36" i="2"/>
  <c r="G36" i="2"/>
  <c r="B37" i="2"/>
  <c r="G37" i="2"/>
  <c r="B38" i="2"/>
  <c r="G38" i="2"/>
  <c r="B39" i="2"/>
  <c r="G39" i="2"/>
  <c r="B40" i="2"/>
  <c r="G40" i="2"/>
  <c r="G309" i="2" s="1"/>
  <c r="B41" i="2"/>
  <c r="G41" i="2"/>
  <c r="B42" i="2"/>
  <c r="G42" i="2"/>
  <c r="B43" i="2"/>
  <c r="G43" i="2"/>
  <c r="B44" i="2"/>
  <c r="G44" i="2"/>
  <c r="B45" i="2"/>
  <c r="G45" i="2"/>
  <c r="B46" i="2"/>
  <c r="G46" i="2"/>
  <c r="B47" i="2"/>
  <c r="G47" i="2"/>
  <c r="B48" i="2"/>
  <c r="G48" i="2"/>
  <c r="B49" i="2"/>
  <c r="G49" i="2"/>
  <c r="B50" i="2"/>
  <c r="G50" i="2"/>
  <c r="B51" i="2"/>
  <c r="G51" i="2"/>
  <c r="B52" i="2"/>
  <c r="G52" i="2"/>
  <c r="G321" i="2" s="1"/>
  <c r="B53" i="2"/>
  <c r="G53" i="2"/>
  <c r="B54" i="2"/>
  <c r="G54" i="2"/>
  <c r="B55" i="2"/>
  <c r="G55" i="2"/>
  <c r="B56" i="2"/>
  <c r="G56" i="2"/>
  <c r="B57" i="2"/>
  <c r="G57" i="2"/>
  <c r="B58" i="2"/>
  <c r="G58" i="2"/>
  <c r="B59" i="2"/>
  <c r="G59" i="2"/>
  <c r="B60" i="2"/>
  <c r="G60" i="2"/>
  <c r="B61" i="2"/>
  <c r="G61" i="2"/>
  <c r="B62" i="2"/>
  <c r="G62" i="2"/>
  <c r="B63" i="2"/>
  <c r="G63" i="2"/>
  <c r="B64" i="2"/>
  <c r="G64" i="2"/>
  <c r="G333" i="2" s="1"/>
  <c r="B65" i="2"/>
  <c r="G65" i="2"/>
  <c r="B66" i="2"/>
  <c r="G66" i="2"/>
  <c r="B67" i="2"/>
  <c r="G67" i="2"/>
  <c r="B68" i="2"/>
  <c r="G68" i="2"/>
  <c r="B69" i="2"/>
  <c r="G69" i="2"/>
  <c r="B70" i="2"/>
  <c r="B339" i="2" s="1"/>
  <c r="G70" i="2"/>
  <c r="B71" i="2"/>
  <c r="G71" i="2"/>
  <c r="B72" i="2"/>
  <c r="G72" i="2"/>
  <c r="B73" i="2"/>
  <c r="G73" i="2"/>
  <c r="B74" i="2"/>
  <c r="G74" i="2"/>
  <c r="B75" i="2"/>
  <c r="G75" i="2"/>
  <c r="B76" i="2"/>
  <c r="G76" i="2"/>
  <c r="B77" i="2"/>
  <c r="G77" i="2"/>
  <c r="B78" i="2"/>
  <c r="G78" i="2"/>
  <c r="B79" i="2"/>
  <c r="G79" i="2"/>
  <c r="B80" i="2"/>
  <c r="G80" i="2"/>
  <c r="B81" i="2"/>
  <c r="G81" i="2"/>
  <c r="B82" i="2"/>
  <c r="B351" i="2" s="1"/>
  <c r="G82" i="2"/>
  <c r="B83" i="2"/>
  <c r="G83" i="2"/>
  <c r="B84" i="2"/>
  <c r="G84" i="2"/>
  <c r="B85" i="2"/>
  <c r="G85" i="2"/>
  <c r="B86" i="2"/>
  <c r="G86" i="2"/>
  <c r="B87" i="2"/>
  <c r="G87" i="2"/>
  <c r="B88" i="2"/>
  <c r="B357" i="2" s="1"/>
  <c r="G88" i="2"/>
  <c r="B89" i="2"/>
  <c r="G89" i="2"/>
  <c r="B90" i="2"/>
  <c r="G90" i="2"/>
  <c r="B91" i="2"/>
  <c r="G91" i="2"/>
  <c r="B92" i="2"/>
  <c r="G92" i="2"/>
  <c r="B93" i="2"/>
  <c r="G93" i="2"/>
  <c r="B94" i="2"/>
  <c r="G94" i="2"/>
  <c r="G363" i="2" s="1"/>
  <c r="B95" i="2"/>
  <c r="G95" i="2"/>
  <c r="B96" i="2"/>
  <c r="G96" i="2"/>
  <c r="B97" i="2"/>
  <c r="G97" i="2"/>
  <c r="B98" i="2"/>
  <c r="G98" i="2"/>
  <c r="B99" i="2"/>
  <c r="G99" i="2"/>
  <c r="B100" i="2"/>
  <c r="G100" i="2"/>
  <c r="G369" i="2" s="1"/>
  <c r="B101" i="2"/>
  <c r="G101" i="2"/>
  <c r="B102" i="2"/>
  <c r="G102" i="2"/>
  <c r="B103" i="2"/>
  <c r="G103" i="2"/>
  <c r="B104" i="2"/>
  <c r="G104" i="2"/>
  <c r="B105" i="2"/>
  <c r="G105" i="2"/>
  <c r="B106" i="2"/>
  <c r="G106" i="2"/>
  <c r="B107" i="2"/>
  <c r="G107" i="2"/>
  <c r="B108" i="2"/>
  <c r="G108" i="2"/>
  <c r="B109" i="2"/>
  <c r="G109" i="2"/>
  <c r="B110" i="2"/>
  <c r="G110" i="2"/>
  <c r="B111" i="2"/>
  <c r="G111" i="2"/>
  <c r="B112" i="2"/>
  <c r="G112" i="2"/>
  <c r="G381" i="2" s="1"/>
  <c r="B113" i="2"/>
  <c r="G113" i="2"/>
  <c r="B114" i="2"/>
  <c r="G114" i="2"/>
  <c r="B115" i="2"/>
  <c r="G115" i="2"/>
  <c r="B116" i="2"/>
  <c r="G116" i="2"/>
  <c r="B117" i="2"/>
  <c r="G117" i="2"/>
  <c r="B118" i="2"/>
  <c r="G118" i="2"/>
  <c r="G387" i="2" s="1"/>
  <c r="B119" i="2"/>
  <c r="G119" i="2"/>
  <c r="B120" i="2"/>
  <c r="G120" i="2"/>
  <c r="B121" i="2"/>
  <c r="G121" i="2"/>
  <c r="B122" i="2"/>
  <c r="G122" i="2"/>
  <c r="B123" i="2"/>
  <c r="G123" i="2"/>
  <c r="G389" i="2" s="1"/>
  <c r="B124" i="2"/>
  <c r="G124" i="2"/>
  <c r="B125" i="2"/>
  <c r="G125" i="2"/>
  <c r="B126" i="2"/>
  <c r="G126" i="2"/>
  <c r="B127" i="2"/>
  <c r="G127" i="2"/>
  <c r="B128" i="2"/>
  <c r="G128" i="2"/>
  <c r="B129" i="2"/>
  <c r="B395" i="2" s="1"/>
  <c r="G129" i="2"/>
  <c r="B130" i="2"/>
  <c r="G130" i="2"/>
  <c r="G399" i="2" s="1"/>
  <c r="B131" i="2"/>
  <c r="G131" i="2"/>
  <c r="B132" i="2"/>
  <c r="G132" i="2"/>
  <c r="B133" i="2"/>
  <c r="G133" i="2"/>
  <c r="B134" i="2"/>
  <c r="G134" i="2"/>
  <c r="B135" i="2"/>
  <c r="G135" i="2"/>
  <c r="B136" i="2"/>
  <c r="G136" i="2"/>
  <c r="B137" i="2"/>
  <c r="G137" i="2"/>
  <c r="B138" i="2"/>
  <c r="G138" i="2"/>
  <c r="B139" i="2"/>
  <c r="G139" i="2"/>
  <c r="B140" i="2"/>
  <c r="G140" i="2"/>
  <c r="B141" i="2"/>
  <c r="G141" i="2"/>
  <c r="B142" i="2"/>
  <c r="G142" i="2"/>
  <c r="D143" i="2"/>
  <c r="B143" i="2" s="1"/>
  <c r="B412" i="2" s="1"/>
  <c r="F143" i="2"/>
  <c r="B144" i="2"/>
  <c r="G144" i="2"/>
  <c r="B145" i="2"/>
  <c r="G145" i="2"/>
  <c r="B146" i="2"/>
  <c r="G146" i="2"/>
  <c r="B147" i="2"/>
  <c r="B416" i="2" s="1"/>
  <c r="G147" i="2"/>
  <c r="B148" i="2"/>
  <c r="G148" i="2"/>
  <c r="B149" i="2"/>
  <c r="G149" i="2"/>
  <c r="E150" i="2"/>
  <c r="E408" i="2" s="1"/>
  <c r="F150" i="2"/>
  <c r="B150" i="2" s="1"/>
  <c r="G150" i="2"/>
  <c r="B151" i="2"/>
  <c r="G151" i="2"/>
  <c r="B152" i="2"/>
  <c r="B421" i="2" s="1"/>
  <c r="G152" i="2"/>
  <c r="G417" i="2" s="1"/>
  <c r="B153" i="2"/>
  <c r="G153" i="2"/>
  <c r="B154" i="2"/>
  <c r="G154" i="2"/>
  <c r="B155" i="2"/>
  <c r="G155" i="2"/>
  <c r="B156" i="2"/>
  <c r="G156" i="2"/>
  <c r="B157" i="2"/>
  <c r="G157" i="2"/>
  <c r="B158" i="2"/>
  <c r="G158" i="2"/>
  <c r="G427" i="2" s="1"/>
  <c r="B159" i="2"/>
  <c r="G159" i="2"/>
  <c r="B160" i="2"/>
  <c r="G160" i="2"/>
  <c r="B161" i="2"/>
  <c r="G161" i="2"/>
  <c r="B162" i="2"/>
  <c r="G162" i="2"/>
  <c r="B163" i="2"/>
  <c r="G163" i="2"/>
  <c r="B164" i="2"/>
  <c r="B433" i="2" s="1"/>
  <c r="G164" i="2"/>
  <c r="G428" i="2" s="1"/>
  <c r="B165" i="2"/>
  <c r="G165" i="2"/>
  <c r="B166" i="2"/>
  <c r="G166" i="2"/>
  <c r="B167" i="2"/>
  <c r="G167" i="2"/>
  <c r="B168" i="2"/>
  <c r="G168" i="2"/>
  <c r="B169" i="2"/>
  <c r="G169" i="2"/>
  <c r="B170" i="2"/>
  <c r="B437" i="2" s="1"/>
  <c r="G170" i="2"/>
  <c r="B171" i="2"/>
  <c r="G171" i="2"/>
  <c r="B172" i="2"/>
  <c r="G172" i="2"/>
  <c r="B173" i="2"/>
  <c r="G173" i="2"/>
  <c r="B174" i="2"/>
  <c r="G174" i="2"/>
  <c r="B175" i="2"/>
  <c r="G175" i="2"/>
  <c r="B176" i="2"/>
  <c r="G176" i="2"/>
  <c r="G445" i="2" s="1"/>
  <c r="B177" i="2"/>
  <c r="G177" i="2"/>
  <c r="B178" i="2"/>
  <c r="G178" i="2"/>
  <c r="B179" i="2"/>
  <c r="G179" i="2"/>
  <c r="B180" i="2"/>
  <c r="G180" i="2"/>
  <c r="B181" i="2"/>
  <c r="G181" i="2"/>
  <c r="B182" i="2"/>
  <c r="B451" i="2" s="1"/>
  <c r="G182" i="2"/>
  <c r="B183" i="2"/>
  <c r="G183" i="2"/>
  <c r="B184" i="2"/>
  <c r="G184" i="2"/>
  <c r="B185" i="2"/>
  <c r="G185" i="2"/>
  <c r="B186" i="2"/>
  <c r="G186" i="2"/>
  <c r="B187" i="2"/>
  <c r="G187" i="2"/>
  <c r="B188" i="2"/>
  <c r="B455" i="2" s="1"/>
  <c r="G188" i="2"/>
  <c r="B189" i="2"/>
  <c r="G189" i="2"/>
  <c r="B190" i="2"/>
  <c r="G190" i="2"/>
  <c r="B191" i="2"/>
  <c r="G191" i="2"/>
  <c r="B192" i="2"/>
  <c r="G192" i="2"/>
  <c r="B193" i="2"/>
  <c r="G193" i="2"/>
  <c r="B194" i="2"/>
  <c r="B463" i="2" s="1"/>
  <c r="G194" i="2"/>
  <c r="B195" i="2"/>
  <c r="G195" i="2"/>
  <c r="B196" i="2"/>
  <c r="G196" i="2"/>
  <c r="B197" i="2"/>
  <c r="G197" i="2"/>
  <c r="B198" i="2"/>
  <c r="G198" i="2"/>
  <c r="B199" i="2"/>
  <c r="G199" i="2"/>
  <c r="B200" i="2"/>
  <c r="B467" i="2" s="1"/>
  <c r="G200" i="2"/>
  <c r="B201" i="2"/>
  <c r="G201" i="2"/>
  <c r="B202" i="2"/>
  <c r="G202" i="2"/>
  <c r="B203" i="2"/>
  <c r="G203" i="2"/>
  <c r="B204" i="2"/>
  <c r="G204" i="2"/>
  <c r="B205" i="2"/>
  <c r="G205" i="2"/>
  <c r="B206" i="2"/>
  <c r="B475" i="2" s="1"/>
  <c r="G206" i="2"/>
  <c r="B207" i="2"/>
  <c r="G207" i="2"/>
  <c r="B208" i="2"/>
  <c r="G208" i="2"/>
  <c r="B209" i="2"/>
  <c r="G209" i="2"/>
  <c r="B210" i="2"/>
  <c r="G210" i="2"/>
  <c r="B211" i="2"/>
  <c r="G211" i="2"/>
  <c r="B212" i="2"/>
  <c r="B479" i="2" s="1"/>
  <c r="G212" i="2"/>
  <c r="B213" i="2"/>
  <c r="G213" i="2"/>
  <c r="B214" i="2"/>
  <c r="G214" i="2"/>
  <c r="B215" i="2"/>
  <c r="G215" i="2"/>
  <c r="B216" i="2"/>
  <c r="G216" i="2"/>
  <c r="B217" i="2"/>
  <c r="G217" i="2"/>
  <c r="B218" i="2"/>
  <c r="B487" i="2" s="1"/>
  <c r="G218" i="2"/>
  <c r="B219" i="2"/>
  <c r="G219" i="2"/>
  <c r="B220" i="2"/>
  <c r="G220" i="2"/>
  <c r="B221" i="2"/>
  <c r="G221" i="2"/>
  <c r="B222" i="2"/>
  <c r="G222" i="2"/>
  <c r="B223" i="2"/>
  <c r="G223" i="2"/>
  <c r="B224" i="2"/>
  <c r="B491" i="2" s="1"/>
  <c r="G224" i="2"/>
  <c r="B225" i="2"/>
  <c r="G225" i="2"/>
  <c r="B226" i="2"/>
  <c r="G226" i="2"/>
  <c r="B227" i="2"/>
  <c r="G227" i="2"/>
  <c r="B228" i="2"/>
  <c r="G228" i="2"/>
  <c r="B229" i="2"/>
  <c r="G229" i="2"/>
  <c r="B230" i="2"/>
  <c r="B499" i="2" s="1"/>
  <c r="G230" i="2"/>
  <c r="B231" i="2"/>
  <c r="G231" i="2"/>
  <c r="B232" i="2"/>
  <c r="G232" i="2"/>
  <c r="B233" i="2"/>
  <c r="G233" i="2"/>
  <c r="B234" i="2"/>
  <c r="G234" i="2"/>
  <c r="B235" i="2"/>
  <c r="G235" i="2"/>
  <c r="B236" i="2"/>
  <c r="B503" i="2" s="1"/>
  <c r="G236" i="2"/>
  <c r="B237" i="2"/>
  <c r="G237" i="2"/>
  <c r="B238" i="2"/>
  <c r="G238" i="2"/>
  <c r="B239" i="2"/>
  <c r="G239" i="2"/>
  <c r="B240" i="2"/>
  <c r="G240" i="2"/>
  <c r="B241" i="2"/>
  <c r="G241" i="2"/>
  <c r="B242" i="2"/>
  <c r="B511" i="2" s="1"/>
  <c r="G242" i="2"/>
  <c r="B243" i="2"/>
  <c r="G243" i="2"/>
  <c r="B244" i="2"/>
  <c r="G244" i="2"/>
  <c r="B245" i="2"/>
  <c r="G245" i="2"/>
  <c r="B246" i="2"/>
  <c r="G246" i="2"/>
  <c r="B247" i="2"/>
  <c r="G247" i="2"/>
  <c r="B248" i="2"/>
  <c r="B515" i="2" s="1"/>
  <c r="G248" i="2"/>
  <c r="B249" i="2"/>
  <c r="G249" i="2"/>
  <c r="B250" i="2"/>
  <c r="G250" i="2"/>
  <c r="B251" i="2"/>
  <c r="G251" i="2"/>
  <c r="B252" i="2"/>
  <c r="G252" i="2"/>
  <c r="B253" i="2"/>
  <c r="G253" i="2"/>
  <c r="B254" i="2"/>
  <c r="B523" i="2" s="1"/>
  <c r="G254" i="2"/>
  <c r="B255" i="2"/>
  <c r="G255" i="2"/>
  <c r="B256" i="2"/>
  <c r="G256" i="2"/>
  <c r="B257" i="2"/>
  <c r="G257" i="2"/>
  <c r="B258" i="2"/>
  <c r="G258" i="2"/>
  <c r="B259" i="2"/>
  <c r="G259" i="2"/>
  <c r="B260" i="2"/>
  <c r="B527" i="2" s="1"/>
  <c r="G260" i="2"/>
  <c r="B261" i="2"/>
  <c r="G261" i="2"/>
  <c r="B262" i="2"/>
  <c r="G262" i="2"/>
  <c r="B263" i="2"/>
  <c r="G263" i="2"/>
  <c r="B264" i="2"/>
  <c r="G264" i="2"/>
  <c r="B265" i="2"/>
  <c r="G265" i="2"/>
  <c r="B266" i="2"/>
  <c r="B535" i="2" s="1"/>
  <c r="G266" i="2"/>
  <c r="B267" i="2"/>
  <c r="G267" i="2"/>
  <c r="B268" i="2"/>
  <c r="G268" i="2"/>
  <c r="B269" i="2"/>
  <c r="G269" i="2"/>
  <c r="B270" i="2"/>
  <c r="G270" i="2"/>
  <c r="B271" i="2"/>
  <c r="G271" i="2"/>
  <c r="B272" i="2"/>
  <c r="B539" i="2" s="1"/>
  <c r="G272" i="2"/>
  <c r="B273" i="2"/>
  <c r="G273" i="2"/>
  <c r="B274" i="2"/>
  <c r="G274" i="2"/>
  <c r="B275" i="2"/>
  <c r="G275" i="2"/>
  <c r="B276" i="2"/>
  <c r="G276" i="2"/>
  <c r="B277" i="2"/>
  <c r="G277" i="2"/>
  <c r="B278" i="2"/>
  <c r="G278" i="2"/>
  <c r="G542" i="2" s="1"/>
  <c r="B279" i="2"/>
  <c r="G279" i="2"/>
  <c r="B280" i="2"/>
  <c r="G280" i="2"/>
  <c r="B281" i="2"/>
  <c r="G281" i="2"/>
  <c r="B282" i="2"/>
  <c r="G282" i="2"/>
  <c r="B283" i="2"/>
  <c r="G283" i="2"/>
  <c r="B284" i="2"/>
  <c r="G284" i="2"/>
  <c r="B285" i="2"/>
  <c r="G285" i="2"/>
  <c r="B286" i="2"/>
  <c r="G286" i="2"/>
  <c r="B287" i="2"/>
  <c r="G287" i="2"/>
  <c r="C289" i="2"/>
  <c r="D289" i="2"/>
  <c r="E289" i="2"/>
  <c r="F289" i="2"/>
  <c r="C290" i="2"/>
  <c r="D290" i="2"/>
  <c r="E290" i="2"/>
  <c r="F290" i="2"/>
  <c r="C291" i="2"/>
  <c r="D291" i="2"/>
  <c r="E291" i="2"/>
  <c r="F291" i="2"/>
  <c r="C292" i="2"/>
  <c r="D292" i="2"/>
  <c r="E292" i="2"/>
  <c r="F292" i="2"/>
  <c r="C293" i="2"/>
  <c r="D293" i="2"/>
  <c r="E293" i="2"/>
  <c r="F293" i="2"/>
  <c r="C294" i="2"/>
  <c r="D294" i="2"/>
  <c r="E294" i="2"/>
  <c r="F294" i="2"/>
  <c r="C295" i="2"/>
  <c r="D295" i="2"/>
  <c r="E295" i="2"/>
  <c r="F295" i="2"/>
  <c r="C296" i="2"/>
  <c r="D296" i="2"/>
  <c r="E296" i="2"/>
  <c r="F296" i="2"/>
  <c r="C297" i="2"/>
  <c r="D297" i="2"/>
  <c r="E297" i="2"/>
  <c r="F297" i="2"/>
  <c r="C298" i="2"/>
  <c r="D298" i="2"/>
  <c r="E298" i="2"/>
  <c r="F298" i="2"/>
  <c r="C299" i="2"/>
  <c r="D299" i="2"/>
  <c r="E299" i="2"/>
  <c r="F299" i="2"/>
  <c r="C300" i="2"/>
  <c r="D300" i="2"/>
  <c r="E300" i="2"/>
  <c r="F300" i="2"/>
  <c r="C301" i="2"/>
  <c r="D301" i="2"/>
  <c r="E301" i="2"/>
  <c r="F301" i="2"/>
  <c r="C302" i="2"/>
  <c r="D302" i="2"/>
  <c r="E302" i="2"/>
  <c r="F302" i="2"/>
  <c r="C303" i="2"/>
  <c r="D303" i="2"/>
  <c r="E303" i="2"/>
  <c r="F303" i="2"/>
  <c r="C304" i="2"/>
  <c r="D304" i="2"/>
  <c r="E304" i="2"/>
  <c r="F304" i="2"/>
  <c r="C305" i="2"/>
  <c r="D305" i="2"/>
  <c r="E305" i="2"/>
  <c r="F305" i="2"/>
  <c r="C306" i="2"/>
  <c r="D306" i="2"/>
  <c r="E306" i="2"/>
  <c r="F306" i="2"/>
  <c r="C307" i="2"/>
  <c r="D307" i="2"/>
  <c r="E307" i="2"/>
  <c r="F307" i="2"/>
  <c r="C308" i="2"/>
  <c r="D308" i="2"/>
  <c r="E308" i="2"/>
  <c r="F308" i="2"/>
  <c r="C309" i="2"/>
  <c r="D309" i="2"/>
  <c r="E309" i="2"/>
  <c r="F309" i="2"/>
  <c r="C310" i="2"/>
  <c r="D310" i="2"/>
  <c r="E310" i="2"/>
  <c r="F310" i="2"/>
  <c r="C311" i="2"/>
  <c r="D311" i="2"/>
  <c r="E311" i="2"/>
  <c r="F311" i="2"/>
  <c r="C312" i="2"/>
  <c r="D312" i="2"/>
  <c r="E312" i="2"/>
  <c r="F312" i="2"/>
  <c r="C313" i="2"/>
  <c r="D313" i="2"/>
  <c r="E313" i="2"/>
  <c r="F313" i="2"/>
  <c r="G313" i="2"/>
  <c r="C314" i="2"/>
  <c r="D314" i="2"/>
  <c r="E314" i="2"/>
  <c r="F314" i="2"/>
  <c r="C315" i="2"/>
  <c r="D315" i="2"/>
  <c r="E315" i="2"/>
  <c r="F315" i="2"/>
  <c r="C316" i="2"/>
  <c r="D316" i="2"/>
  <c r="E316" i="2"/>
  <c r="F316" i="2"/>
  <c r="C317" i="2"/>
  <c r="D317" i="2"/>
  <c r="E317" i="2"/>
  <c r="F317" i="2"/>
  <c r="C318" i="2"/>
  <c r="D318" i="2"/>
  <c r="E318" i="2"/>
  <c r="F318" i="2"/>
  <c r="C319" i="2"/>
  <c r="D319" i="2"/>
  <c r="E319" i="2"/>
  <c r="F319" i="2"/>
  <c r="C320" i="2"/>
  <c r="D320" i="2"/>
  <c r="E320" i="2"/>
  <c r="F320" i="2"/>
  <c r="C321" i="2"/>
  <c r="D321" i="2"/>
  <c r="E321" i="2"/>
  <c r="F321" i="2"/>
  <c r="C322" i="2"/>
  <c r="D322" i="2"/>
  <c r="E322" i="2"/>
  <c r="F322" i="2"/>
  <c r="C323" i="2"/>
  <c r="D323" i="2"/>
  <c r="E323" i="2"/>
  <c r="F323" i="2"/>
  <c r="C324" i="2"/>
  <c r="D324" i="2"/>
  <c r="E324" i="2"/>
  <c r="F324" i="2"/>
  <c r="C325" i="2"/>
  <c r="D325" i="2"/>
  <c r="E325" i="2"/>
  <c r="F325" i="2"/>
  <c r="C326" i="2"/>
  <c r="D326" i="2"/>
  <c r="E326" i="2"/>
  <c r="F326" i="2"/>
  <c r="C327" i="2"/>
  <c r="D327" i="2"/>
  <c r="E327" i="2"/>
  <c r="F327" i="2"/>
  <c r="C328" i="2"/>
  <c r="D328" i="2"/>
  <c r="E328" i="2"/>
  <c r="F328" i="2"/>
  <c r="C329" i="2"/>
  <c r="D329" i="2"/>
  <c r="E329" i="2"/>
  <c r="F329" i="2"/>
  <c r="C330" i="2"/>
  <c r="D330" i="2"/>
  <c r="E330" i="2"/>
  <c r="F330" i="2"/>
  <c r="C331" i="2"/>
  <c r="D331" i="2"/>
  <c r="E331" i="2"/>
  <c r="F331" i="2"/>
  <c r="C332" i="2"/>
  <c r="D332" i="2"/>
  <c r="E332" i="2"/>
  <c r="F332" i="2"/>
  <c r="C333" i="2"/>
  <c r="D333" i="2"/>
  <c r="E333" i="2"/>
  <c r="F333" i="2"/>
  <c r="C334" i="2"/>
  <c r="D334" i="2"/>
  <c r="E334" i="2"/>
  <c r="F334" i="2"/>
  <c r="C335" i="2"/>
  <c r="D335" i="2"/>
  <c r="E335" i="2"/>
  <c r="F335" i="2"/>
  <c r="G335" i="2"/>
  <c r="C336" i="2"/>
  <c r="D336" i="2"/>
  <c r="E336" i="2"/>
  <c r="F336" i="2"/>
  <c r="C337" i="2"/>
  <c r="D337" i="2"/>
  <c r="E337" i="2"/>
  <c r="F337" i="2"/>
  <c r="C338" i="2"/>
  <c r="D338" i="2"/>
  <c r="E338" i="2"/>
  <c r="F338" i="2"/>
  <c r="C339" i="2"/>
  <c r="D339" i="2"/>
  <c r="E339" i="2"/>
  <c r="F339" i="2"/>
  <c r="C340" i="2"/>
  <c r="D340" i="2"/>
  <c r="E340" i="2"/>
  <c r="F340" i="2"/>
  <c r="C341" i="2"/>
  <c r="D341" i="2"/>
  <c r="E341" i="2"/>
  <c r="F341" i="2"/>
  <c r="G341" i="2"/>
  <c r="C342" i="2"/>
  <c r="D342" i="2"/>
  <c r="E342" i="2"/>
  <c r="F342" i="2"/>
  <c r="C343" i="2"/>
  <c r="D343" i="2"/>
  <c r="E343" i="2"/>
  <c r="F343" i="2"/>
  <c r="C344" i="2"/>
  <c r="D344" i="2"/>
  <c r="E344" i="2"/>
  <c r="F344" i="2"/>
  <c r="C345" i="2"/>
  <c r="D345" i="2"/>
  <c r="E345" i="2"/>
  <c r="F345" i="2"/>
  <c r="C346" i="2"/>
  <c r="D346" i="2"/>
  <c r="E346" i="2"/>
  <c r="F346" i="2"/>
  <c r="B347" i="2"/>
  <c r="C347" i="2"/>
  <c r="D347" i="2"/>
  <c r="E347" i="2"/>
  <c r="F347" i="2"/>
  <c r="C348" i="2"/>
  <c r="D348" i="2"/>
  <c r="E348" i="2"/>
  <c r="F348" i="2"/>
  <c r="C349" i="2"/>
  <c r="D349" i="2"/>
  <c r="E349" i="2"/>
  <c r="F349" i="2"/>
  <c r="C350" i="2"/>
  <c r="D350" i="2"/>
  <c r="E350" i="2"/>
  <c r="F350" i="2"/>
  <c r="C351" i="2"/>
  <c r="D351" i="2"/>
  <c r="E351" i="2"/>
  <c r="F351" i="2"/>
  <c r="C352" i="2"/>
  <c r="D352" i="2"/>
  <c r="E352" i="2"/>
  <c r="F352" i="2"/>
  <c r="C353" i="2"/>
  <c r="D353" i="2"/>
  <c r="E353" i="2"/>
  <c r="F353" i="2"/>
  <c r="C354" i="2"/>
  <c r="D354" i="2"/>
  <c r="E354" i="2"/>
  <c r="F354" i="2"/>
  <c r="C355" i="2"/>
  <c r="D355" i="2"/>
  <c r="E355" i="2"/>
  <c r="F355" i="2"/>
  <c r="C356" i="2"/>
  <c r="D356" i="2"/>
  <c r="E356" i="2"/>
  <c r="F356" i="2"/>
  <c r="C357" i="2"/>
  <c r="D357" i="2"/>
  <c r="E357" i="2"/>
  <c r="F357" i="2"/>
  <c r="C358" i="2"/>
  <c r="D358" i="2"/>
  <c r="E358" i="2"/>
  <c r="F358" i="2"/>
  <c r="C359" i="2"/>
  <c r="D359" i="2"/>
  <c r="E359" i="2"/>
  <c r="F359" i="2"/>
  <c r="C360" i="2"/>
  <c r="D360" i="2"/>
  <c r="E360" i="2"/>
  <c r="F360" i="2"/>
  <c r="C361" i="2"/>
  <c r="D361" i="2"/>
  <c r="E361" i="2"/>
  <c r="F361" i="2"/>
  <c r="C362" i="2"/>
  <c r="D362" i="2"/>
  <c r="E362" i="2"/>
  <c r="F362" i="2"/>
  <c r="C363" i="2"/>
  <c r="D363" i="2"/>
  <c r="E363" i="2"/>
  <c r="F363" i="2"/>
  <c r="C364" i="2"/>
  <c r="D364" i="2"/>
  <c r="E364" i="2"/>
  <c r="F364" i="2"/>
  <c r="C365" i="2"/>
  <c r="D365" i="2"/>
  <c r="E365" i="2"/>
  <c r="F365" i="2"/>
  <c r="C366" i="2"/>
  <c r="D366" i="2"/>
  <c r="E366" i="2"/>
  <c r="F366" i="2"/>
  <c r="C367" i="2"/>
  <c r="D367" i="2"/>
  <c r="E367" i="2"/>
  <c r="F367" i="2"/>
  <c r="C368" i="2"/>
  <c r="D368" i="2"/>
  <c r="E368" i="2"/>
  <c r="F368" i="2"/>
  <c r="B369" i="2"/>
  <c r="C369" i="2"/>
  <c r="D369" i="2"/>
  <c r="E369" i="2"/>
  <c r="F369" i="2"/>
  <c r="C370" i="2"/>
  <c r="D370" i="2"/>
  <c r="E370" i="2"/>
  <c r="F370" i="2"/>
  <c r="C371" i="2"/>
  <c r="D371" i="2"/>
  <c r="E371" i="2"/>
  <c r="F371" i="2"/>
  <c r="C372" i="2"/>
  <c r="D372" i="2"/>
  <c r="E372" i="2"/>
  <c r="F372" i="2"/>
  <c r="C373" i="2"/>
  <c r="D373" i="2"/>
  <c r="E373" i="2"/>
  <c r="F373" i="2"/>
  <c r="C374" i="2"/>
  <c r="D374" i="2"/>
  <c r="E374" i="2"/>
  <c r="F374" i="2"/>
  <c r="G374" i="2"/>
  <c r="C375" i="2"/>
  <c r="D375" i="2"/>
  <c r="E375" i="2"/>
  <c r="F375" i="2"/>
  <c r="C376" i="2"/>
  <c r="D376" i="2"/>
  <c r="E376" i="2"/>
  <c r="F376" i="2"/>
  <c r="B377" i="2"/>
  <c r="C377" i="2"/>
  <c r="D377" i="2"/>
  <c r="E377" i="2"/>
  <c r="F377" i="2"/>
  <c r="C378" i="2"/>
  <c r="D378" i="2"/>
  <c r="E378" i="2"/>
  <c r="F378" i="2"/>
  <c r="C379" i="2"/>
  <c r="D379" i="2"/>
  <c r="E379" i="2"/>
  <c r="F379" i="2"/>
  <c r="C380" i="2"/>
  <c r="D380" i="2"/>
  <c r="E380" i="2"/>
  <c r="F380" i="2"/>
  <c r="C381" i="2"/>
  <c r="D381" i="2"/>
  <c r="E381" i="2"/>
  <c r="F381" i="2"/>
  <c r="C382" i="2"/>
  <c r="D382" i="2"/>
  <c r="E382" i="2"/>
  <c r="F382" i="2"/>
  <c r="C383" i="2"/>
  <c r="D383" i="2"/>
  <c r="E383" i="2"/>
  <c r="F383" i="2"/>
  <c r="C384" i="2"/>
  <c r="D384" i="2"/>
  <c r="E384" i="2"/>
  <c r="F384" i="2"/>
  <c r="C385" i="2"/>
  <c r="D385" i="2"/>
  <c r="E385" i="2"/>
  <c r="F385" i="2"/>
  <c r="C386" i="2"/>
  <c r="D386" i="2"/>
  <c r="E386" i="2"/>
  <c r="F386" i="2"/>
  <c r="C387" i="2"/>
  <c r="D387" i="2"/>
  <c r="E387" i="2"/>
  <c r="F387" i="2"/>
  <c r="C388" i="2"/>
  <c r="D388" i="2"/>
  <c r="E388" i="2"/>
  <c r="F388" i="2"/>
  <c r="C389" i="2"/>
  <c r="D389" i="2"/>
  <c r="E389" i="2"/>
  <c r="F389" i="2"/>
  <c r="C390" i="2"/>
  <c r="D390" i="2"/>
  <c r="E390" i="2"/>
  <c r="F390" i="2"/>
  <c r="C391" i="2"/>
  <c r="D391" i="2"/>
  <c r="E391" i="2"/>
  <c r="F391" i="2"/>
  <c r="C392" i="2"/>
  <c r="D392" i="2"/>
  <c r="E392" i="2"/>
  <c r="F392" i="2"/>
  <c r="C393" i="2"/>
  <c r="D393" i="2"/>
  <c r="E393" i="2"/>
  <c r="F393" i="2"/>
  <c r="C394" i="2"/>
  <c r="D394" i="2"/>
  <c r="E394" i="2"/>
  <c r="F394" i="2"/>
  <c r="C395" i="2"/>
  <c r="D395" i="2"/>
  <c r="E395" i="2"/>
  <c r="F395" i="2"/>
  <c r="C396" i="2"/>
  <c r="D396" i="2"/>
  <c r="E396" i="2"/>
  <c r="F396" i="2"/>
  <c r="C397" i="2"/>
  <c r="D397" i="2"/>
  <c r="E397" i="2"/>
  <c r="F397" i="2"/>
  <c r="C398" i="2"/>
  <c r="D398" i="2"/>
  <c r="E398" i="2"/>
  <c r="F398" i="2"/>
  <c r="B399" i="2"/>
  <c r="C399" i="2"/>
  <c r="D399" i="2"/>
  <c r="E399" i="2"/>
  <c r="F399" i="2"/>
  <c r="C400" i="2"/>
  <c r="D400" i="2"/>
  <c r="E400" i="2"/>
  <c r="F400" i="2"/>
  <c r="C401" i="2"/>
  <c r="D401" i="2"/>
  <c r="E401" i="2"/>
  <c r="F401" i="2"/>
  <c r="C402" i="2"/>
  <c r="D402" i="2"/>
  <c r="E402" i="2"/>
  <c r="F402" i="2"/>
  <c r="C403" i="2"/>
  <c r="D403" i="2"/>
  <c r="E403" i="2"/>
  <c r="F403" i="2"/>
  <c r="C404" i="2"/>
  <c r="D404" i="2"/>
  <c r="E404" i="2"/>
  <c r="F404" i="2"/>
  <c r="C405" i="2"/>
  <c r="D405" i="2"/>
  <c r="E405" i="2"/>
  <c r="F405" i="2"/>
  <c r="C406" i="2"/>
  <c r="D406" i="2"/>
  <c r="E406" i="2"/>
  <c r="F406" i="2"/>
  <c r="C407" i="2"/>
  <c r="D407" i="2"/>
  <c r="E407" i="2"/>
  <c r="F407" i="2"/>
  <c r="C408" i="2"/>
  <c r="D408" i="2"/>
  <c r="F408" i="2"/>
  <c r="C409" i="2"/>
  <c r="D409" i="2"/>
  <c r="E409" i="2"/>
  <c r="F409" i="2"/>
  <c r="C410" i="2"/>
  <c r="D410" i="2"/>
  <c r="F410" i="2"/>
  <c r="C411" i="2"/>
  <c r="D411" i="2"/>
  <c r="E411" i="2"/>
  <c r="F411" i="2"/>
  <c r="C412" i="2"/>
  <c r="D412" i="2"/>
  <c r="F412" i="2"/>
  <c r="B413" i="2"/>
  <c r="C413" i="2"/>
  <c r="D413" i="2"/>
  <c r="E413" i="2"/>
  <c r="F413" i="2"/>
  <c r="C414" i="2"/>
  <c r="D414" i="2"/>
  <c r="F414" i="2"/>
  <c r="C415" i="2"/>
  <c r="D415" i="2"/>
  <c r="E415" i="2"/>
  <c r="F415" i="2"/>
  <c r="C416" i="2"/>
  <c r="D416" i="2"/>
  <c r="F416" i="2"/>
  <c r="C417" i="2"/>
  <c r="D417" i="2"/>
  <c r="E417" i="2"/>
  <c r="F417" i="2"/>
  <c r="C418" i="2"/>
  <c r="D418" i="2"/>
  <c r="F418" i="2"/>
  <c r="C419" i="2"/>
  <c r="D419" i="2"/>
  <c r="E419" i="2"/>
  <c r="F419" i="2"/>
  <c r="C420" i="2"/>
  <c r="D420" i="2"/>
  <c r="E420" i="2"/>
  <c r="F420" i="2"/>
  <c r="C421" i="2"/>
  <c r="D421" i="2"/>
  <c r="E421" i="2"/>
  <c r="F421" i="2"/>
  <c r="C422" i="2"/>
  <c r="D422" i="2"/>
  <c r="E422" i="2"/>
  <c r="F422" i="2"/>
  <c r="C423" i="2"/>
  <c r="D423" i="2"/>
  <c r="E423" i="2"/>
  <c r="F423" i="2"/>
  <c r="C424" i="2"/>
  <c r="D424" i="2"/>
  <c r="E424" i="2"/>
  <c r="F424" i="2"/>
  <c r="C425" i="2"/>
  <c r="D425" i="2"/>
  <c r="E425" i="2"/>
  <c r="F425" i="2"/>
  <c r="C426" i="2"/>
  <c r="D426" i="2"/>
  <c r="E426" i="2"/>
  <c r="F426" i="2"/>
  <c r="C427" i="2"/>
  <c r="D427" i="2"/>
  <c r="E427" i="2"/>
  <c r="F427" i="2"/>
  <c r="C428" i="2"/>
  <c r="D428" i="2"/>
  <c r="E428" i="2"/>
  <c r="F428" i="2"/>
  <c r="B429" i="2"/>
  <c r="C429" i="2"/>
  <c r="D429" i="2"/>
  <c r="E429" i="2"/>
  <c r="F429" i="2"/>
  <c r="C430" i="2"/>
  <c r="D430" i="2"/>
  <c r="E430" i="2"/>
  <c r="F430" i="2"/>
  <c r="B431" i="2"/>
  <c r="C431" i="2"/>
  <c r="D431" i="2"/>
  <c r="E431" i="2"/>
  <c r="F431" i="2"/>
  <c r="C432" i="2"/>
  <c r="D432" i="2"/>
  <c r="E432" i="2"/>
  <c r="F432" i="2"/>
  <c r="C433" i="2"/>
  <c r="D433" i="2"/>
  <c r="E433" i="2"/>
  <c r="F433" i="2"/>
  <c r="C434" i="2"/>
  <c r="D434" i="2"/>
  <c r="E434" i="2"/>
  <c r="F434" i="2"/>
  <c r="C435" i="2"/>
  <c r="D435" i="2"/>
  <c r="E435" i="2"/>
  <c r="F435" i="2"/>
  <c r="C436" i="2"/>
  <c r="D436" i="2"/>
  <c r="E436" i="2"/>
  <c r="F436" i="2"/>
  <c r="C437" i="2"/>
  <c r="D437" i="2"/>
  <c r="E437" i="2"/>
  <c r="F437" i="2"/>
  <c r="C438" i="2"/>
  <c r="D438" i="2"/>
  <c r="E438" i="2"/>
  <c r="F438" i="2"/>
  <c r="B439" i="2"/>
  <c r="C439" i="2"/>
  <c r="D439" i="2"/>
  <c r="E439" i="2"/>
  <c r="F439" i="2"/>
  <c r="C440" i="2"/>
  <c r="D440" i="2"/>
  <c r="E440" i="2"/>
  <c r="F440" i="2"/>
  <c r="C441" i="2"/>
  <c r="D441" i="2"/>
  <c r="E441" i="2"/>
  <c r="F441" i="2"/>
  <c r="C442" i="2"/>
  <c r="D442" i="2"/>
  <c r="E442" i="2"/>
  <c r="F442" i="2"/>
  <c r="C443" i="2"/>
  <c r="D443" i="2"/>
  <c r="E443" i="2"/>
  <c r="F443" i="2"/>
  <c r="G443" i="2"/>
  <c r="C444" i="2"/>
  <c r="D444" i="2"/>
  <c r="E444" i="2"/>
  <c r="F444" i="2"/>
  <c r="C445" i="2"/>
  <c r="D445" i="2"/>
  <c r="E445" i="2"/>
  <c r="F445" i="2"/>
  <c r="C446" i="2"/>
  <c r="D446" i="2"/>
  <c r="E446" i="2"/>
  <c r="F446" i="2"/>
  <c r="C447" i="2"/>
  <c r="D447" i="2"/>
  <c r="E447" i="2"/>
  <c r="F447" i="2"/>
  <c r="C448" i="2"/>
  <c r="D448" i="2"/>
  <c r="E448" i="2"/>
  <c r="F448" i="2"/>
  <c r="C449" i="2"/>
  <c r="D449" i="2"/>
  <c r="E449" i="2"/>
  <c r="F449" i="2"/>
  <c r="C450" i="2"/>
  <c r="D450" i="2"/>
  <c r="E450" i="2"/>
  <c r="F450" i="2"/>
  <c r="C451" i="2"/>
  <c r="D451" i="2"/>
  <c r="E451" i="2"/>
  <c r="F451" i="2"/>
  <c r="C452" i="2"/>
  <c r="D452" i="2"/>
  <c r="E452" i="2"/>
  <c r="F452" i="2"/>
  <c r="C453" i="2"/>
  <c r="D453" i="2"/>
  <c r="E453" i="2"/>
  <c r="F453" i="2"/>
  <c r="C454" i="2"/>
  <c r="D454" i="2"/>
  <c r="E454" i="2"/>
  <c r="F454" i="2"/>
  <c r="C455" i="2"/>
  <c r="D455" i="2"/>
  <c r="E455" i="2"/>
  <c r="F455" i="2"/>
  <c r="C456" i="2"/>
  <c r="D456" i="2"/>
  <c r="E456" i="2"/>
  <c r="F456" i="2"/>
  <c r="B457" i="2"/>
  <c r="C457" i="2"/>
  <c r="D457" i="2"/>
  <c r="E457" i="2"/>
  <c r="F457" i="2"/>
  <c r="C458" i="2"/>
  <c r="D458" i="2"/>
  <c r="E458" i="2"/>
  <c r="F458" i="2"/>
  <c r="B459" i="2"/>
  <c r="C459" i="2"/>
  <c r="D459" i="2"/>
  <c r="E459" i="2"/>
  <c r="F459" i="2"/>
  <c r="C460" i="2"/>
  <c r="D460" i="2"/>
  <c r="E460" i="2"/>
  <c r="F460" i="2"/>
  <c r="G460" i="2"/>
  <c r="B461" i="2"/>
  <c r="C461" i="2"/>
  <c r="D461" i="2"/>
  <c r="E461" i="2"/>
  <c r="F461" i="2"/>
  <c r="C462" i="2"/>
  <c r="D462" i="2"/>
  <c r="E462" i="2"/>
  <c r="F462" i="2"/>
  <c r="C463" i="2"/>
  <c r="D463" i="2"/>
  <c r="E463" i="2"/>
  <c r="F463" i="2"/>
  <c r="C464" i="2"/>
  <c r="D464" i="2"/>
  <c r="E464" i="2"/>
  <c r="F464" i="2"/>
  <c r="C465" i="2"/>
  <c r="D465" i="2"/>
  <c r="E465" i="2"/>
  <c r="F465" i="2"/>
  <c r="C466" i="2"/>
  <c r="D466" i="2"/>
  <c r="E466" i="2"/>
  <c r="F466" i="2"/>
  <c r="C467" i="2"/>
  <c r="D467" i="2"/>
  <c r="E467" i="2"/>
  <c r="F467" i="2"/>
  <c r="C468" i="2"/>
  <c r="D468" i="2"/>
  <c r="E468" i="2"/>
  <c r="F468" i="2"/>
  <c r="G468" i="2"/>
  <c r="B469" i="2"/>
  <c r="C469" i="2"/>
  <c r="D469" i="2"/>
  <c r="E469" i="2"/>
  <c r="F469" i="2"/>
  <c r="C470" i="2"/>
  <c r="D470" i="2"/>
  <c r="E470" i="2"/>
  <c r="F470" i="2"/>
  <c r="B471" i="2"/>
  <c r="C471" i="2"/>
  <c r="D471" i="2"/>
  <c r="E471" i="2"/>
  <c r="F471" i="2"/>
  <c r="C472" i="2"/>
  <c r="D472" i="2"/>
  <c r="E472" i="2"/>
  <c r="F472" i="2"/>
  <c r="B473" i="2"/>
  <c r="C473" i="2"/>
  <c r="D473" i="2"/>
  <c r="E473" i="2"/>
  <c r="F473" i="2"/>
  <c r="C474" i="2"/>
  <c r="D474" i="2"/>
  <c r="E474" i="2"/>
  <c r="F474" i="2"/>
  <c r="C475" i="2"/>
  <c r="D475" i="2"/>
  <c r="E475" i="2"/>
  <c r="F475" i="2"/>
  <c r="C476" i="2"/>
  <c r="D476" i="2"/>
  <c r="E476" i="2"/>
  <c r="F476" i="2"/>
  <c r="C477" i="2"/>
  <c r="D477" i="2"/>
  <c r="E477" i="2"/>
  <c r="F477" i="2"/>
  <c r="C478" i="2"/>
  <c r="D478" i="2"/>
  <c r="E478" i="2"/>
  <c r="F478" i="2"/>
  <c r="C479" i="2"/>
  <c r="D479" i="2"/>
  <c r="E479" i="2"/>
  <c r="F479" i="2"/>
  <c r="C480" i="2"/>
  <c r="D480" i="2"/>
  <c r="E480" i="2"/>
  <c r="F480" i="2"/>
  <c r="B481" i="2"/>
  <c r="C481" i="2"/>
  <c r="D481" i="2"/>
  <c r="E481" i="2"/>
  <c r="F481" i="2"/>
  <c r="C482" i="2"/>
  <c r="D482" i="2"/>
  <c r="E482" i="2"/>
  <c r="F482" i="2"/>
  <c r="B483" i="2"/>
  <c r="C483" i="2"/>
  <c r="D483" i="2"/>
  <c r="E483" i="2"/>
  <c r="F483" i="2"/>
  <c r="C484" i="2"/>
  <c r="D484" i="2"/>
  <c r="E484" i="2"/>
  <c r="F484" i="2"/>
  <c r="G484" i="2"/>
  <c r="B485" i="2"/>
  <c r="C485" i="2"/>
  <c r="D485" i="2"/>
  <c r="E485" i="2"/>
  <c r="F485" i="2"/>
  <c r="C486" i="2"/>
  <c r="D486" i="2"/>
  <c r="E486" i="2"/>
  <c r="F486" i="2"/>
  <c r="C487" i="2"/>
  <c r="D487" i="2"/>
  <c r="E487" i="2"/>
  <c r="F487" i="2"/>
  <c r="C488" i="2"/>
  <c r="D488" i="2"/>
  <c r="E488" i="2"/>
  <c r="F488" i="2"/>
  <c r="C489" i="2"/>
  <c r="D489" i="2"/>
  <c r="E489" i="2"/>
  <c r="F489" i="2"/>
  <c r="C490" i="2"/>
  <c r="D490" i="2"/>
  <c r="E490" i="2"/>
  <c r="F490" i="2"/>
  <c r="C491" i="2"/>
  <c r="D491" i="2"/>
  <c r="E491" i="2"/>
  <c r="F491" i="2"/>
  <c r="C492" i="2"/>
  <c r="D492" i="2"/>
  <c r="E492" i="2"/>
  <c r="F492" i="2"/>
  <c r="G492" i="2"/>
  <c r="B493" i="2"/>
  <c r="C493" i="2"/>
  <c r="D493" i="2"/>
  <c r="E493" i="2"/>
  <c r="F493" i="2"/>
  <c r="C494" i="2"/>
  <c r="D494" i="2"/>
  <c r="E494" i="2"/>
  <c r="F494" i="2"/>
  <c r="B495" i="2"/>
  <c r="C495" i="2"/>
  <c r="D495" i="2"/>
  <c r="E495" i="2"/>
  <c r="F495" i="2"/>
  <c r="C496" i="2"/>
  <c r="D496" i="2"/>
  <c r="E496" i="2"/>
  <c r="F496" i="2"/>
  <c r="B497" i="2"/>
  <c r="C497" i="2"/>
  <c r="D497" i="2"/>
  <c r="E497" i="2"/>
  <c r="F497" i="2"/>
  <c r="C498" i="2"/>
  <c r="D498" i="2"/>
  <c r="E498" i="2"/>
  <c r="F498" i="2"/>
  <c r="C499" i="2"/>
  <c r="D499" i="2"/>
  <c r="E499" i="2"/>
  <c r="F499" i="2"/>
  <c r="C500" i="2"/>
  <c r="D500" i="2"/>
  <c r="E500" i="2"/>
  <c r="F500" i="2"/>
  <c r="C501" i="2"/>
  <c r="D501" i="2"/>
  <c r="E501" i="2"/>
  <c r="F501" i="2"/>
  <c r="C502" i="2"/>
  <c r="D502" i="2"/>
  <c r="E502" i="2"/>
  <c r="F502" i="2"/>
  <c r="C503" i="2"/>
  <c r="D503" i="2"/>
  <c r="E503" i="2"/>
  <c r="F503" i="2"/>
  <c r="C504" i="2"/>
  <c r="D504" i="2"/>
  <c r="E504" i="2"/>
  <c r="F504" i="2"/>
  <c r="B505" i="2"/>
  <c r="C505" i="2"/>
  <c r="D505" i="2"/>
  <c r="E505" i="2"/>
  <c r="F505" i="2"/>
  <c r="C506" i="2"/>
  <c r="D506" i="2"/>
  <c r="E506" i="2"/>
  <c r="F506" i="2"/>
  <c r="B507" i="2"/>
  <c r="C507" i="2"/>
  <c r="D507" i="2"/>
  <c r="E507" i="2"/>
  <c r="F507" i="2"/>
  <c r="C508" i="2"/>
  <c r="D508" i="2"/>
  <c r="E508" i="2"/>
  <c r="F508" i="2"/>
  <c r="G508" i="2"/>
  <c r="B509" i="2"/>
  <c r="C509" i="2"/>
  <c r="D509" i="2"/>
  <c r="E509" i="2"/>
  <c r="F509" i="2"/>
  <c r="C510" i="2"/>
  <c r="D510" i="2"/>
  <c r="E510" i="2"/>
  <c r="F510" i="2"/>
  <c r="C511" i="2"/>
  <c r="D511" i="2"/>
  <c r="E511" i="2"/>
  <c r="F511" i="2"/>
  <c r="C512" i="2"/>
  <c r="D512" i="2"/>
  <c r="E512" i="2"/>
  <c r="F512" i="2"/>
  <c r="C513" i="2"/>
  <c r="D513" i="2"/>
  <c r="E513" i="2"/>
  <c r="F513" i="2"/>
  <c r="C514" i="2"/>
  <c r="D514" i="2"/>
  <c r="E514" i="2"/>
  <c r="F514" i="2"/>
  <c r="C515" i="2"/>
  <c r="D515" i="2"/>
  <c r="E515" i="2"/>
  <c r="F515" i="2"/>
  <c r="C516" i="2"/>
  <c r="D516" i="2"/>
  <c r="E516" i="2"/>
  <c r="F516" i="2"/>
  <c r="G516" i="2"/>
  <c r="B517" i="2"/>
  <c r="C517" i="2"/>
  <c r="D517" i="2"/>
  <c r="E517" i="2"/>
  <c r="F517" i="2"/>
  <c r="C518" i="2"/>
  <c r="D518" i="2"/>
  <c r="E518" i="2"/>
  <c r="F518" i="2"/>
  <c r="B519" i="2"/>
  <c r="C519" i="2"/>
  <c r="D519" i="2"/>
  <c r="E519" i="2"/>
  <c r="F519" i="2"/>
  <c r="C520" i="2"/>
  <c r="D520" i="2"/>
  <c r="E520" i="2"/>
  <c r="F520" i="2"/>
  <c r="B521" i="2"/>
  <c r="C521" i="2"/>
  <c r="D521" i="2"/>
  <c r="E521" i="2"/>
  <c r="F521" i="2"/>
  <c r="C522" i="2"/>
  <c r="D522" i="2"/>
  <c r="E522" i="2"/>
  <c r="F522" i="2"/>
  <c r="C523" i="2"/>
  <c r="D523" i="2"/>
  <c r="E523" i="2"/>
  <c r="F523" i="2"/>
  <c r="C524" i="2"/>
  <c r="D524" i="2"/>
  <c r="E524" i="2"/>
  <c r="F524" i="2"/>
  <c r="C525" i="2"/>
  <c r="D525" i="2"/>
  <c r="E525" i="2"/>
  <c r="F525" i="2"/>
  <c r="C526" i="2"/>
  <c r="D526" i="2"/>
  <c r="E526" i="2"/>
  <c r="F526" i="2"/>
  <c r="C527" i="2"/>
  <c r="D527" i="2"/>
  <c r="E527" i="2"/>
  <c r="F527" i="2"/>
  <c r="C528" i="2"/>
  <c r="D528" i="2"/>
  <c r="E528" i="2"/>
  <c r="F528" i="2"/>
  <c r="B529" i="2"/>
  <c r="C529" i="2"/>
  <c r="D529" i="2"/>
  <c r="E529" i="2"/>
  <c r="F529" i="2"/>
  <c r="C530" i="2"/>
  <c r="D530" i="2"/>
  <c r="E530" i="2"/>
  <c r="F530" i="2"/>
  <c r="B531" i="2"/>
  <c r="C531" i="2"/>
  <c r="D531" i="2"/>
  <c r="E531" i="2"/>
  <c r="F531" i="2"/>
  <c r="C532" i="2"/>
  <c r="D532" i="2"/>
  <c r="E532" i="2"/>
  <c r="F532" i="2"/>
  <c r="G532" i="2"/>
  <c r="B533" i="2"/>
  <c r="C533" i="2"/>
  <c r="D533" i="2"/>
  <c r="E533" i="2"/>
  <c r="F533" i="2"/>
  <c r="C534" i="2"/>
  <c r="D534" i="2"/>
  <c r="E534" i="2"/>
  <c r="F534" i="2"/>
  <c r="C535" i="2"/>
  <c r="D535" i="2"/>
  <c r="E535" i="2"/>
  <c r="F535" i="2"/>
  <c r="C536" i="2"/>
  <c r="D536" i="2"/>
  <c r="E536" i="2"/>
  <c r="F536" i="2"/>
  <c r="C537" i="2"/>
  <c r="D537" i="2"/>
  <c r="E537" i="2"/>
  <c r="F537" i="2"/>
  <c r="C538" i="2"/>
  <c r="D538" i="2"/>
  <c r="E538" i="2"/>
  <c r="F538" i="2"/>
  <c r="C539" i="2"/>
  <c r="D539" i="2"/>
  <c r="E539" i="2"/>
  <c r="F539" i="2"/>
  <c r="C540" i="2"/>
  <c r="D540" i="2"/>
  <c r="E540" i="2"/>
  <c r="F540" i="2"/>
  <c r="G540" i="2"/>
  <c r="B541" i="2"/>
  <c r="C541" i="2"/>
  <c r="D541" i="2"/>
  <c r="E541" i="2"/>
  <c r="F541" i="2"/>
  <c r="C542" i="2"/>
  <c r="D542" i="2"/>
  <c r="E542" i="2"/>
  <c r="F542" i="2"/>
  <c r="B543" i="2"/>
  <c r="C543" i="2"/>
  <c r="D543" i="2"/>
  <c r="E543" i="2"/>
  <c r="F543" i="2"/>
  <c r="C544" i="2"/>
  <c r="D544" i="2"/>
  <c r="E544" i="2"/>
  <c r="F544" i="2"/>
  <c r="B545" i="2"/>
  <c r="C545" i="2"/>
  <c r="D545" i="2"/>
  <c r="E545" i="2"/>
  <c r="F545" i="2"/>
  <c r="G551" i="2"/>
  <c r="G552" i="2"/>
  <c r="G553" i="2"/>
  <c r="G554" i="2"/>
  <c r="G555" i="2"/>
  <c r="G556" i="2"/>
  <c r="G557" i="2"/>
  <c r="G558" i="2"/>
  <c r="G559" i="2"/>
  <c r="G560" i="2"/>
  <c r="G561" i="2"/>
  <c r="H562" i="2"/>
  <c r="I562" i="2"/>
  <c r="J562" i="2"/>
  <c r="K562" i="2"/>
  <c r="B1" i="127"/>
  <c r="B151" i="127"/>
  <c r="D151" i="127"/>
  <c r="B152" i="127"/>
  <c r="D152" i="127"/>
  <c r="B153" i="127"/>
  <c r="D153" i="127"/>
  <c r="B154" i="127"/>
  <c r="D154" i="127"/>
  <c r="B155" i="127"/>
  <c r="D155" i="127"/>
  <c r="B156" i="127"/>
  <c r="D156" i="127"/>
  <c r="B157" i="127"/>
  <c r="D157" i="127"/>
  <c r="B158" i="127"/>
  <c r="D158" i="127"/>
  <c r="B159" i="127"/>
  <c r="D159" i="127"/>
  <c r="B160" i="127"/>
  <c r="D160" i="127"/>
  <c r="B161" i="127"/>
  <c r="D161" i="127"/>
  <c r="G178" i="127"/>
  <c r="J179" i="127"/>
  <c r="K179" i="127"/>
  <c r="G200" i="127"/>
  <c r="G202" i="127"/>
  <c r="G204" i="127"/>
  <c r="G205" i="127"/>
  <c r="G213" i="127"/>
  <c r="G234" i="127"/>
  <c r="B1" i="128"/>
  <c r="B151" i="128"/>
  <c r="D151" i="128"/>
  <c r="B152" i="128"/>
  <c r="D152" i="128"/>
  <c r="B153" i="128"/>
  <c r="D153" i="128"/>
  <c r="B154" i="128"/>
  <c r="D154" i="128"/>
  <c r="B155" i="128"/>
  <c r="D155" i="128"/>
  <c r="B156" i="128"/>
  <c r="D156" i="128"/>
  <c r="B157" i="128"/>
  <c r="D157" i="128"/>
  <c r="B158" i="128"/>
  <c r="D158" i="128"/>
  <c r="B159" i="128"/>
  <c r="D159" i="128"/>
  <c r="B160" i="128"/>
  <c r="D160" i="128"/>
  <c r="B161" i="128"/>
  <c r="D161" i="128"/>
  <c r="G178" i="128"/>
  <c r="J179" i="128"/>
  <c r="K179" i="128"/>
  <c r="G232" i="128"/>
  <c r="G238" i="128"/>
  <c r="G277" i="128"/>
  <c r="B1" i="129"/>
  <c r="B151" i="129"/>
  <c r="D151" i="129"/>
  <c r="B152" i="129"/>
  <c r="D152" i="129"/>
  <c r="B153" i="129"/>
  <c r="D153" i="129"/>
  <c r="B154" i="129"/>
  <c r="D154" i="129"/>
  <c r="B155" i="129"/>
  <c r="D155" i="129"/>
  <c r="B156" i="129"/>
  <c r="D156" i="129"/>
  <c r="B157" i="129"/>
  <c r="D157" i="129"/>
  <c r="B158" i="129"/>
  <c r="D158" i="129"/>
  <c r="B159" i="129"/>
  <c r="D159" i="129"/>
  <c r="B160" i="129"/>
  <c r="D160" i="129"/>
  <c r="B161" i="129"/>
  <c r="D161" i="129"/>
  <c r="G178" i="129"/>
  <c r="J179" i="129"/>
  <c r="K179" i="129"/>
  <c r="G197" i="129"/>
  <c r="G198" i="129"/>
  <c r="G199" i="129"/>
  <c r="G200" i="129"/>
  <c r="G201" i="129"/>
  <c r="G202" i="129"/>
  <c r="G203" i="129"/>
  <c r="G204" i="129"/>
  <c r="G205" i="129"/>
  <c r="G206" i="129"/>
  <c r="G207" i="129"/>
  <c r="G208" i="129"/>
  <c r="G209" i="129"/>
  <c r="G210" i="129"/>
  <c r="G211" i="129"/>
  <c r="G212" i="129"/>
  <c r="B1" i="130"/>
  <c r="B151" i="130"/>
  <c r="D151" i="130"/>
  <c r="B152" i="130"/>
  <c r="D152" i="130"/>
  <c r="B153" i="130"/>
  <c r="D153" i="130"/>
  <c r="B154" i="130"/>
  <c r="D154" i="130"/>
  <c r="B155" i="130"/>
  <c r="D155" i="130"/>
  <c r="B156" i="130"/>
  <c r="D156" i="130"/>
  <c r="B157" i="130"/>
  <c r="D157" i="130"/>
  <c r="B158" i="130"/>
  <c r="D158" i="130"/>
  <c r="B159" i="130"/>
  <c r="D159" i="130"/>
  <c r="B160" i="130"/>
  <c r="D160" i="130"/>
  <c r="B161" i="130"/>
  <c r="D161" i="130"/>
  <c r="G178" i="130"/>
  <c r="J179" i="130"/>
  <c r="K179" i="130"/>
  <c r="G199" i="130"/>
  <c r="G200" i="130"/>
  <c r="G201" i="130"/>
  <c r="G202" i="130"/>
  <c r="G203" i="130"/>
  <c r="G204" i="130"/>
  <c r="G205" i="130"/>
  <c r="G206" i="130"/>
  <c r="G207" i="130"/>
  <c r="G208" i="130"/>
  <c r="G209" i="130"/>
  <c r="G210" i="130"/>
  <c r="G211" i="130"/>
  <c r="G212" i="130"/>
  <c r="G213" i="130"/>
  <c r="G214" i="130"/>
  <c r="G215" i="130"/>
  <c r="G216" i="130"/>
  <c r="G217" i="130"/>
  <c r="G218" i="130"/>
  <c r="G219" i="130"/>
  <c r="G220" i="130"/>
  <c r="G221" i="130"/>
  <c r="G222" i="130"/>
  <c r="G223" i="130"/>
  <c r="G224" i="130"/>
  <c r="G225" i="130"/>
  <c r="G226" i="130"/>
  <c r="G227" i="130"/>
  <c r="B1" i="126"/>
  <c r="D151" i="126"/>
  <c r="B152" i="126"/>
  <c r="D152" i="126"/>
  <c r="B153" i="126"/>
  <c r="D153" i="126"/>
  <c r="B154" i="126"/>
  <c r="D154" i="126"/>
  <c r="B155" i="126"/>
  <c r="D155" i="126"/>
  <c r="B156" i="126"/>
  <c r="D156" i="126"/>
  <c r="B157" i="126"/>
  <c r="D157" i="126"/>
  <c r="B158" i="126"/>
  <c r="D158" i="126"/>
  <c r="B159" i="126"/>
  <c r="D159" i="126"/>
  <c r="B160" i="126"/>
  <c r="D160" i="126"/>
  <c r="B161" i="126"/>
  <c r="D161" i="126"/>
  <c r="G178" i="126"/>
  <c r="J179" i="126"/>
  <c r="K179" i="126"/>
  <c r="G357" i="2" l="1"/>
  <c r="G345" i="2"/>
  <c r="G303" i="2"/>
  <c r="B405" i="2"/>
  <c r="B387" i="2"/>
  <c r="B375" i="2"/>
  <c r="B363" i="2"/>
  <c r="B345" i="2"/>
  <c r="B333" i="2"/>
  <c r="B321" i="2"/>
  <c r="B309" i="2"/>
  <c r="B297" i="2"/>
  <c r="G376" i="2"/>
  <c r="B349" i="2"/>
  <c r="G398" i="2"/>
  <c r="G386" i="2"/>
  <c r="G385" i="2"/>
  <c r="G372" i="2"/>
  <c r="G370" i="2"/>
  <c r="G362" i="2"/>
  <c r="G359" i="2"/>
  <c r="G342" i="2"/>
  <c r="G324" i="2"/>
  <c r="G322" i="2"/>
  <c r="G314" i="2"/>
  <c r="G311" i="2"/>
  <c r="G535" i="2"/>
  <c r="G534" i="2"/>
  <c r="G523" i="2"/>
  <c r="G522" i="2"/>
  <c r="G511" i="2"/>
  <c r="G510" i="2"/>
  <c r="G499" i="2"/>
  <c r="G498" i="2"/>
  <c r="G487" i="2"/>
  <c r="G486" i="2"/>
  <c r="G475" i="2"/>
  <c r="G474" i="2"/>
  <c r="G457" i="2"/>
  <c r="G454" i="2"/>
  <c r="G452" i="2"/>
  <c r="G451" i="2"/>
  <c r="G449" i="2"/>
  <c r="G447" i="2"/>
  <c r="G450" i="2"/>
  <c r="B404" i="2"/>
  <c r="B403" i="2"/>
  <c r="B401" i="2"/>
  <c r="B392" i="2"/>
  <c r="B380" i="2"/>
  <c r="B368" i="2"/>
  <c r="B356" i="2"/>
  <c r="B355" i="2"/>
  <c r="B353" i="2"/>
  <c r="B344" i="2"/>
  <c r="B332" i="2"/>
  <c r="B320" i="2"/>
  <c r="B308" i="2"/>
  <c r="B307" i="2"/>
  <c r="B305" i="2"/>
  <c r="B296" i="2"/>
  <c r="G392" i="2"/>
  <c r="G326" i="2"/>
  <c r="G544" i="2"/>
  <c r="G520" i="2"/>
  <c r="G496" i="2"/>
  <c r="G472" i="2"/>
  <c r="G423" i="2"/>
  <c r="B415" i="2"/>
  <c r="G383" i="2"/>
  <c r="G394" i="2"/>
  <c r="G361" i="2"/>
  <c r="B329" i="2"/>
  <c r="G300" i="2"/>
  <c r="G302" i="2"/>
  <c r="G405" i="2"/>
  <c r="G393" i="2"/>
  <c r="G375" i="2"/>
  <c r="G351" i="2"/>
  <c r="G339" i="2"/>
  <c r="G327" i="2"/>
  <c r="G315" i="2"/>
  <c r="G346" i="2"/>
  <c r="B411" i="2"/>
  <c r="B393" i="2"/>
  <c r="B381" i="2"/>
  <c r="B327" i="2"/>
  <c r="B315" i="2"/>
  <c r="G403" i="2"/>
  <c r="G318" i="2"/>
  <c r="G416" i="2"/>
  <c r="G414" i="2"/>
  <c r="G407" i="2"/>
  <c r="G410" i="2"/>
  <c r="G400" i="2"/>
  <c r="G390" i="2"/>
  <c r="G380" i="2"/>
  <c r="G379" i="2"/>
  <c r="G365" i="2"/>
  <c r="G368" i="2"/>
  <c r="G356" i="2"/>
  <c r="G352" i="2"/>
  <c r="G350" i="2"/>
  <c r="G338" i="2"/>
  <c r="G337" i="2"/>
  <c r="G332" i="2"/>
  <c r="G331" i="2"/>
  <c r="G317" i="2"/>
  <c r="G320" i="2"/>
  <c r="G308" i="2"/>
  <c r="G304" i="2"/>
  <c r="G307" i="2"/>
  <c r="G293" i="2"/>
  <c r="G296" i="2"/>
  <c r="G291" i="2"/>
  <c r="G294" i="2"/>
  <c r="G289" i="2"/>
  <c r="G348" i="2"/>
  <c r="G541" i="2"/>
  <c r="G538" i="2"/>
  <c r="G536" i="2"/>
  <c r="G529" i="2"/>
  <c r="G526" i="2"/>
  <c r="G524" i="2"/>
  <c r="G517" i="2"/>
  <c r="G514" i="2"/>
  <c r="G512" i="2"/>
  <c r="G505" i="2"/>
  <c r="G502" i="2"/>
  <c r="G500" i="2"/>
  <c r="G493" i="2"/>
  <c r="G490" i="2"/>
  <c r="G488" i="2"/>
  <c r="G481" i="2"/>
  <c r="G478" i="2"/>
  <c r="G476" i="2"/>
  <c r="G469" i="2"/>
  <c r="G466" i="2"/>
  <c r="G464" i="2"/>
  <c r="G463" i="2"/>
  <c r="G462" i="2"/>
  <c r="G441" i="2"/>
  <c r="G436" i="2"/>
  <c r="G434" i="2"/>
  <c r="G439" i="2"/>
  <c r="G433" i="2"/>
  <c r="G432" i="2"/>
  <c r="G421" i="2"/>
  <c r="G419" i="2"/>
  <c r="B410" i="2"/>
  <c r="B398" i="2"/>
  <c r="B386" i="2"/>
  <c r="B374" i="2"/>
  <c r="B373" i="2"/>
  <c r="B371" i="2"/>
  <c r="B362" i="2"/>
  <c r="B350" i="2"/>
  <c r="B338" i="2"/>
  <c r="B326" i="2"/>
  <c r="B325" i="2"/>
  <c r="B323" i="2"/>
  <c r="B314" i="2"/>
  <c r="B302" i="2"/>
  <c r="B299" i="2"/>
  <c r="G518" i="2"/>
  <c r="G494" i="2"/>
  <c r="G470" i="2"/>
  <c r="G426" i="2"/>
  <c r="B379" i="2"/>
  <c r="G528" i="2"/>
  <c r="G504" i="2"/>
  <c r="G480" i="2"/>
  <c r="G456" i="2"/>
  <c r="B397" i="2"/>
  <c r="G355" i="2"/>
  <c r="G328" i="2"/>
  <c r="G430" i="2"/>
  <c r="G425" i="2"/>
  <c r="G396" i="2"/>
  <c r="G366" i="2"/>
  <c r="G530" i="2"/>
  <c r="G506" i="2"/>
  <c r="G482" i="2"/>
  <c r="G458" i="2"/>
  <c r="G344" i="2"/>
  <c r="B331" i="2"/>
  <c r="B445" i="2"/>
  <c r="B441" i="2"/>
  <c r="B427" i="2"/>
  <c r="G415" i="2"/>
  <c r="G397" i="2"/>
  <c r="G378" i="2"/>
  <c r="G367" i="2"/>
  <c r="G349" i="2"/>
  <c r="G330" i="2"/>
  <c r="G319" i="2"/>
  <c r="G306" i="2"/>
  <c r="G292" i="2"/>
  <c r="G537" i="2"/>
  <c r="G525" i="2"/>
  <c r="G515" i="2"/>
  <c r="G503" i="2"/>
  <c r="G491" i="2"/>
  <c r="G483" i="2"/>
  <c r="G471" i="2"/>
  <c r="G461" i="2"/>
  <c r="G446" i="2"/>
  <c r="G435" i="2"/>
  <c r="G429" i="2"/>
  <c r="G420" i="2"/>
  <c r="B391" i="2"/>
  <c r="B367" i="2"/>
  <c r="B343" i="2"/>
  <c r="B319" i="2"/>
  <c r="B295" i="2"/>
  <c r="G562" i="2"/>
  <c r="B542" i="2"/>
  <c r="B536" i="2"/>
  <c r="B530" i="2"/>
  <c r="B524" i="2"/>
  <c r="B518" i="2"/>
  <c r="B512" i="2"/>
  <c r="B506" i="2"/>
  <c r="B500" i="2"/>
  <c r="B494" i="2"/>
  <c r="B488" i="2"/>
  <c r="B482" i="2"/>
  <c r="B476" i="2"/>
  <c r="B470" i="2"/>
  <c r="B464" i="2"/>
  <c r="B460" i="2"/>
  <c r="G413" i="2"/>
  <c r="G406" i="2"/>
  <c r="G401" i="2"/>
  <c r="G395" i="2"/>
  <c r="G388" i="2"/>
  <c r="G384" i="2"/>
  <c r="G377" i="2"/>
  <c r="G371" i="2"/>
  <c r="G364" i="2"/>
  <c r="G360" i="2"/>
  <c r="G353" i="2"/>
  <c r="G347" i="2"/>
  <c r="G340" i="2"/>
  <c r="G336" i="2"/>
  <c r="G329" i="2"/>
  <c r="G323" i="2"/>
  <c r="G316" i="2"/>
  <c r="G312" i="2"/>
  <c r="G305" i="2"/>
  <c r="G299" i="2"/>
  <c r="G391" i="2"/>
  <c r="G373" i="2"/>
  <c r="G354" i="2"/>
  <c r="G343" i="2"/>
  <c r="G325" i="2"/>
  <c r="G301" i="2"/>
  <c r="G545" i="2"/>
  <c r="G533" i="2"/>
  <c r="G521" i="2"/>
  <c r="G507" i="2"/>
  <c r="G495" i="2"/>
  <c r="G479" i="2"/>
  <c r="G465" i="2"/>
  <c r="G453" i="2"/>
  <c r="G444" i="2"/>
  <c r="G422" i="2"/>
  <c r="B409" i="2"/>
  <c r="B385" i="2"/>
  <c r="B361" i="2"/>
  <c r="B337" i="2"/>
  <c r="B313" i="2"/>
  <c r="B537" i="2"/>
  <c r="B525" i="2"/>
  <c r="B513" i="2"/>
  <c r="B501" i="2"/>
  <c r="B489" i="2"/>
  <c r="B477" i="2"/>
  <c r="B465" i="2"/>
  <c r="B453" i="2"/>
  <c r="B435" i="2"/>
  <c r="G455" i="2"/>
  <c r="G448" i="2"/>
  <c r="G442" i="2"/>
  <c r="G437" i="2"/>
  <c r="G431" i="2"/>
  <c r="G424" i="2"/>
  <c r="G418" i="2"/>
  <c r="B417" i="2"/>
  <c r="B418" i="2"/>
  <c r="B419" i="2"/>
  <c r="B456" i="2"/>
  <c r="B444" i="2"/>
  <c r="B432" i="2"/>
  <c r="B420" i="2"/>
  <c r="B443" i="2"/>
  <c r="G438" i="2"/>
  <c r="G295" i="2"/>
  <c r="B450" i="2"/>
  <c r="B438" i="2"/>
  <c r="B426" i="2"/>
  <c r="G440" i="2"/>
  <c r="B407" i="2"/>
  <c r="B383" i="2"/>
  <c r="B359" i="2"/>
  <c r="B335" i="2"/>
  <c r="B311" i="2"/>
  <c r="B294" i="2"/>
  <c r="G382" i="2"/>
  <c r="G358" i="2"/>
  <c r="G334" i="2"/>
  <c r="G310" i="2"/>
  <c r="B289" i="2"/>
  <c r="B458" i="2"/>
  <c r="B452" i="2"/>
  <c r="B454" i="2"/>
  <c r="B446" i="2"/>
  <c r="B448" i="2"/>
  <c r="B440" i="2"/>
  <c r="B442" i="2"/>
  <c r="B436" i="2"/>
  <c r="B414" i="2"/>
  <c r="B406" i="2"/>
  <c r="B400" i="2"/>
  <c r="B394" i="2"/>
  <c r="B388" i="2"/>
  <c r="B382" i="2"/>
  <c r="B376" i="2"/>
  <c r="B370" i="2"/>
  <c r="B364" i="2"/>
  <c r="B358" i="2"/>
  <c r="B352" i="2"/>
  <c r="B346" i="2"/>
  <c r="B340" i="2"/>
  <c r="B334" i="2"/>
  <c r="B328" i="2"/>
  <c r="B322" i="2"/>
  <c r="B316" i="2"/>
  <c r="B310" i="2"/>
  <c r="B304" i="2"/>
  <c r="B298" i="2"/>
  <c r="B290" i="2"/>
  <c r="B544" i="2"/>
  <c r="B540" i="2"/>
  <c r="B538" i="2"/>
  <c r="B534" i="2"/>
  <c r="B532" i="2"/>
  <c r="B528" i="2"/>
  <c r="B526" i="2"/>
  <c r="B522" i="2"/>
  <c r="B520" i="2"/>
  <c r="B516" i="2"/>
  <c r="B514" i="2"/>
  <c r="B510" i="2"/>
  <c r="B508" i="2"/>
  <c r="B504" i="2"/>
  <c r="B502" i="2"/>
  <c r="B498" i="2"/>
  <c r="B496" i="2"/>
  <c r="B492" i="2"/>
  <c r="B490" i="2"/>
  <c r="B486" i="2"/>
  <c r="B484" i="2"/>
  <c r="B480" i="2"/>
  <c r="B478" i="2"/>
  <c r="B474" i="2"/>
  <c r="B472" i="2"/>
  <c r="B468" i="2"/>
  <c r="B466" i="2"/>
  <c r="B462" i="2"/>
  <c r="B447" i="2"/>
  <c r="B423" i="2"/>
  <c r="B291" i="2"/>
  <c r="G543" i="2"/>
  <c r="G539" i="2"/>
  <c r="G531" i="2"/>
  <c r="G527" i="2"/>
  <c r="G519" i="2"/>
  <c r="G513" i="2"/>
  <c r="G509" i="2"/>
  <c r="G501" i="2"/>
  <c r="G497" i="2"/>
  <c r="G489" i="2"/>
  <c r="G485" i="2"/>
  <c r="G477" i="2"/>
  <c r="G473" i="2"/>
  <c r="G467" i="2"/>
  <c r="G459" i="2"/>
  <c r="B389" i="2"/>
  <c r="B341" i="2"/>
  <c r="B317" i="2"/>
  <c r="B293" i="2"/>
  <c r="G290" i="2"/>
  <c r="B434" i="2"/>
  <c r="B428" i="2"/>
  <c r="B449" i="2"/>
  <c r="B425" i="2"/>
  <c r="B365" i="2"/>
  <c r="B422" i="2"/>
  <c r="E418" i="2"/>
  <c r="E416" i="2"/>
  <c r="E414" i="2"/>
  <c r="E412" i="2"/>
  <c r="E410" i="2"/>
  <c r="G143" i="2"/>
  <c r="G412" i="2" s="1"/>
  <c r="B430" i="2"/>
  <c r="B424" i="2"/>
  <c r="B408" i="2"/>
  <c r="B402" i="2"/>
  <c r="B396" i="2"/>
  <c r="B390" i="2"/>
  <c r="B384" i="2"/>
  <c r="B378" i="2"/>
  <c r="B372" i="2"/>
  <c r="B366" i="2"/>
  <c r="B360" i="2"/>
  <c r="B354" i="2"/>
  <c r="B348" i="2"/>
  <c r="B342" i="2"/>
  <c r="B336" i="2"/>
  <c r="B330" i="2"/>
  <c r="B324" i="2"/>
  <c r="B318" i="2"/>
  <c r="B312" i="2"/>
  <c r="B306" i="2"/>
  <c r="B300" i="2"/>
  <c r="B292" i="2"/>
  <c r="G411" i="2" l="1"/>
  <c r="G402" i="2"/>
  <c r="G408" i="2"/>
  <c r="G404" i="2"/>
  <c r="G409" i="2"/>
</calcChain>
</file>

<file path=xl/sharedStrings.xml><?xml version="1.0" encoding="utf-8"?>
<sst xmlns="http://schemas.openxmlformats.org/spreadsheetml/2006/main" count="3831" uniqueCount="1287">
  <si>
    <t>PRICE</t>
  </si>
  <si>
    <t>DIVIDEND</t>
  </si>
  <si>
    <t>09/30/2002</t>
  </si>
  <si>
    <t>06/30/2002</t>
  </si>
  <si>
    <t>03/31/2002</t>
  </si>
  <si>
    <t>12/31/2001</t>
  </si>
  <si>
    <t>09/30/2001</t>
  </si>
  <si>
    <t>06/30/2001</t>
  </si>
  <si>
    <t>03/31/2001</t>
  </si>
  <si>
    <t>12/31/2000</t>
  </si>
  <si>
    <t>09/30/2000</t>
  </si>
  <si>
    <t>06/30/2000</t>
  </si>
  <si>
    <t>03/31/2000</t>
  </si>
  <si>
    <t>12/31/1999</t>
  </si>
  <si>
    <t>09/30/1999</t>
  </si>
  <si>
    <t>06/30/1999</t>
  </si>
  <si>
    <t>03/31/1999</t>
  </si>
  <si>
    <t>12/31/1998</t>
  </si>
  <si>
    <t>09/30/1998</t>
  </si>
  <si>
    <t>06/30/1998</t>
  </si>
  <si>
    <t>03/31/1998</t>
  </si>
  <si>
    <t>12/31/1997</t>
  </si>
  <si>
    <t>09/30/1997</t>
  </si>
  <si>
    <t>06/30/1997</t>
  </si>
  <si>
    <t>03/31/1997</t>
  </si>
  <si>
    <t>12/31/1996</t>
  </si>
  <si>
    <t>09/30/1996</t>
  </si>
  <si>
    <t>06/30/1996</t>
  </si>
  <si>
    <t>03/31/1996</t>
  </si>
  <si>
    <t>12/31/1995</t>
  </si>
  <si>
    <t>09/30/1995</t>
  </si>
  <si>
    <t>06/30/1995</t>
  </si>
  <si>
    <t>03/31/1995</t>
  </si>
  <si>
    <t>12/31/1994</t>
  </si>
  <si>
    <t>09/30/1994</t>
  </si>
  <si>
    <t>06/30/1994</t>
  </si>
  <si>
    <t>03/31/1994</t>
  </si>
  <si>
    <t>12/31/1993</t>
  </si>
  <si>
    <t>09/30/1993</t>
  </si>
  <si>
    <t>06/30/1993</t>
  </si>
  <si>
    <t>03/31/1993</t>
  </si>
  <si>
    <t>12/31/1992</t>
  </si>
  <si>
    <t>09/30/1992</t>
  </si>
  <si>
    <t>06/30/1992</t>
  </si>
  <si>
    <t>03/31/1992</t>
  </si>
  <si>
    <t>12/31/1991</t>
  </si>
  <si>
    <t>09/30/1991</t>
  </si>
  <si>
    <t>06/30/1991</t>
  </si>
  <si>
    <t>03/31/1991</t>
  </si>
  <si>
    <t>12/31/1990</t>
  </si>
  <si>
    <t>09/30/1990</t>
  </si>
  <si>
    <t>06/30/1990</t>
  </si>
  <si>
    <t>03/31/1990</t>
  </si>
  <si>
    <t>12/31/1989</t>
  </si>
  <si>
    <t>09/30/1989</t>
  </si>
  <si>
    <t>06/30/1989</t>
  </si>
  <si>
    <t>03/31/1989</t>
  </si>
  <si>
    <t>12/31/1988</t>
  </si>
  <si>
    <t>09/30/1988</t>
  </si>
  <si>
    <t>06/30/1988</t>
  </si>
  <si>
    <t>03/31/1988</t>
  </si>
  <si>
    <t>12/31/1987</t>
  </si>
  <si>
    <t>09/30/1987</t>
  </si>
  <si>
    <t>06/30/1987</t>
  </si>
  <si>
    <t>03/31/1987</t>
  </si>
  <si>
    <t>12/31/1986</t>
  </si>
  <si>
    <t>09/30/1986</t>
  </si>
  <si>
    <t>06/30/1986</t>
  </si>
  <si>
    <t>03/31/1986</t>
  </si>
  <si>
    <t>12/31/1985</t>
  </si>
  <si>
    <t>09/30/1985</t>
  </si>
  <si>
    <t>06/30/1985</t>
  </si>
  <si>
    <t>03/31/1985</t>
  </si>
  <si>
    <t>12/31/1984</t>
  </si>
  <si>
    <t>09/30/1984</t>
  </si>
  <si>
    <t>06/30/1984</t>
  </si>
  <si>
    <t>03/31/1984</t>
  </si>
  <si>
    <t>12/31/1983</t>
  </si>
  <si>
    <t>09/30/1983</t>
  </si>
  <si>
    <t>06/30/1983</t>
  </si>
  <si>
    <t>03/31/1983</t>
  </si>
  <si>
    <t>12/31/1982</t>
  </si>
  <si>
    <t>09/30/1982</t>
  </si>
  <si>
    <t>06/30/1982</t>
  </si>
  <si>
    <t>03/31/1982</t>
  </si>
  <si>
    <t>12/31/1981</t>
  </si>
  <si>
    <t>09/30/1981</t>
  </si>
  <si>
    <t>06/30/1981</t>
  </si>
  <si>
    <t>03/31/1981</t>
  </si>
  <si>
    <t>12/31/1980</t>
  </si>
  <si>
    <t>09/30/1980</t>
  </si>
  <si>
    <t>06/30/1980</t>
  </si>
  <si>
    <t>03/31/1980</t>
  </si>
  <si>
    <t>12/31/1979</t>
  </si>
  <si>
    <t>09/30/1979</t>
  </si>
  <si>
    <t>06/30/1979</t>
  </si>
  <si>
    <t>03/31/1979</t>
  </si>
  <si>
    <t>12/31/1978</t>
  </si>
  <si>
    <t>09/30/1978</t>
  </si>
  <si>
    <t>06/30/1978</t>
  </si>
  <si>
    <t>03/31/1978</t>
  </si>
  <si>
    <t>12/31/1977</t>
  </si>
  <si>
    <t>09/30/1977</t>
  </si>
  <si>
    <t>06/30/1977</t>
  </si>
  <si>
    <t>QUARTER</t>
  </si>
  <si>
    <t xml:space="preserve"> </t>
  </si>
  <si>
    <t>YEAR</t>
  </si>
  <si>
    <t>ISSUES</t>
  </si>
  <si>
    <t>% OF</t>
  </si>
  <si>
    <t xml:space="preserve">% OF </t>
  </si>
  <si>
    <t xml:space="preserve">END </t>
  </si>
  <si>
    <t>MARKET</t>
  </si>
  <si>
    <t>VALUE</t>
  </si>
  <si>
    <t>RATES</t>
  </si>
  <si>
    <t>2001</t>
  </si>
  <si>
    <t>2000</t>
  </si>
  <si>
    <t>1999</t>
  </si>
  <si>
    <t>1998</t>
  </si>
  <si>
    <t>1997</t>
  </si>
  <si>
    <t>1996</t>
  </si>
  <si>
    <t>1995</t>
  </si>
  <si>
    <t>1994</t>
  </si>
  <si>
    <t>1993</t>
  </si>
  <si>
    <t>1992</t>
  </si>
  <si>
    <t>1991</t>
  </si>
  <si>
    <t>1990</t>
  </si>
  <si>
    <t>1989</t>
  </si>
  <si>
    <t>1988</t>
  </si>
  <si>
    <t>1987</t>
  </si>
  <si>
    <t>1986</t>
  </si>
  <si>
    <t>1985</t>
  </si>
  <si>
    <t>1984</t>
  </si>
  <si>
    <t>1983</t>
  </si>
  <si>
    <t>1982</t>
  </si>
  <si>
    <t>1981</t>
  </si>
  <si>
    <t>1980</t>
  </si>
  <si>
    <t>COMPANY</t>
  </si>
  <si>
    <t>SECTOR</t>
  </si>
  <si>
    <t>INCREASES</t>
  </si>
  <si>
    <t>Industrials</t>
  </si>
  <si>
    <t>Health Care</t>
  </si>
  <si>
    <t>Financials</t>
  </si>
  <si>
    <t>Consumer Staples</t>
  </si>
  <si>
    <t>Utilities</t>
  </si>
  <si>
    <t>Consumer Discretionary</t>
  </si>
  <si>
    <t>Materials</t>
  </si>
  <si>
    <t>WITH INDICATED</t>
  </si>
  <si>
    <t>AS REPORTED</t>
  </si>
  <si>
    <t>EPS</t>
  </si>
  <si>
    <t>PER SHARE</t>
  </si>
  <si>
    <t>PAYOUT</t>
  </si>
  <si>
    <t>PERCENTAGE</t>
  </si>
  <si>
    <t>INITIAL</t>
  </si>
  <si>
    <t>SUSPENSION</t>
  </si>
  <si>
    <t>YIELD</t>
  </si>
  <si>
    <t>(based on last</t>
  </si>
  <si>
    <t>4 quarters)</t>
  </si>
  <si>
    <t>DECREASE</t>
  </si>
  <si>
    <t>S&amp;P 500</t>
  </si>
  <si>
    <t xml:space="preserve">FAVORABLE </t>
  </si>
  <si>
    <t xml:space="preserve">UNFAVORABLE </t>
  </si>
  <si>
    <t>SUMMARY</t>
  </si>
  <si>
    <t xml:space="preserve">Non-S&amp;P 500 </t>
  </si>
  <si>
    <t>BASE</t>
  </si>
  <si>
    <t>Non-S&amp;P 500</t>
  </si>
  <si>
    <t>TOTAL</t>
  </si>
  <si>
    <t>RETURN</t>
  </si>
  <si>
    <t>PERIOD</t>
  </si>
  <si>
    <t>(see Dividend Actions for annual data)</t>
  </si>
  <si>
    <t>CHANGE</t>
  </si>
  <si>
    <t>Jan,'03</t>
  </si>
  <si>
    <t>Mar,'03</t>
  </si>
  <si>
    <t>Feb,'03</t>
  </si>
  <si>
    <t>Apr,'03</t>
  </si>
  <si>
    <t>May,'03</t>
  </si>
  <si>
    <t>06/30/2003</t>
  </si>
  <si>
    <t>Jun,'03</t>
  </si>
  <si>
    <t>03/31/2003</t>
  </si>
  <si>
    <t xml:space="preserve">List includes multiple observations for issues that had more than a single change </t>
  </si>
  <si>
    <t>MONTH</t>
  </si>
  <si>
    <t xml:space="preserve">TYPE </t>
  </si>
  <si>
    <t xml:space="preserve">NEW </t>
  </si>
  <si>
    <t>FORMER</t>
  </si>
  <si>
    <t>OF</t>
  </si>
  <si>
    <t>INDICATED</t>
  </si>
  <si>
    <t>ACTION</t>
  </si>
  <si>
    <t>RATE</t>
  </si>
  <si>
    <t>TICKER</t>
  </si>
  <si>
    <t>PAYING</t>
  </si>
  <si>
    <t>ACTIONS</t>
  </si>
  <si>
    <t>DECREASES</t>
  </si>
  <si>
    <t>SUSPENSIONS</t>
  </si>
  <si>
    <t>Energy</t>
  </si>
  <si>
    <t>Information Technology</t>
  </si>
  <si>
    <t>Total</t>
  </si>
  <si>
    <t>(unique issues)</t>
  </si>
  <si>
    <t>(adj for stock splits as noted)</t>
  </si>
  <si>
    <t>Sep,'03</t>
  </si>
  <si>
    <t>Aug,'03</t>
  </si>
  <si>
    <t>Oct,'03</t>
  </si>
  <si>
    <t>Nov,'03</t>
  </si>
  <si>
    <t>Dec,'03</t>
  </si>
  <si>
    <t>09/30/2003</t>
  </si>
  <si>
    <t xml:space="preserve">Feb,'04 </t>
  </si>
  <si>
    <t xml:space="preserve">Jan,'04 </t>
  </si>
  <si>
    <t>Jul,'03</t>
  </si>
  <si>
    <t>12 Months Feb,'04</t>
  </si>
  <si>
    <t>12 Months Jan,'04</t>
  </si>
  <si>
    <t>Mar,'04</t>
  </si>
  <si>
    <t>Apr,'04</t>
  </si>
  <si>
    <t xml:space="preserve">12/31/2003 </t>
  </si>
  <si>
    <t>03/31/2004</t>
  </si>
  <si>
    <t>May,'04</t>
  </si>
  <si>
    <t>12 Months Apr,'04</t>
  </si>
  <si>
    <t xml:space="preserve">12 Months May,'04 </t>
  </si>
  <si>
    <t>12 Months Jun,'04</t>
  </si>
  <si>
    <t>12 Months Jul,'04</t>
  </si>
  <si>
    <t xml:space="preserve">Jul,'04 </t>
  </si>
  <si>
    <t>Aug,04</t>
  </si>
  <si>
    <t>Jun,'04</t>
  </si>
  <si>
    <t>12 Months Aug,'04</t>
  </si>
  <si>
    <t>12 Months Sep,'04</t>
  </si>
  <si>
    <t>Sep,04</t>
  </si>
  <si>
    <t>Oct,'04</t>
  </si>
  <si>
    <t>12 Months Oct,'04</t>
  </si>
  <si>
    <t>12 Months Nov,'04</t>
  </si>
  <si>
    <t>Nov,'04</t>
  </si>
  <si>
    <t>Dec,'04</t>
  </si>
  <si>
    <t>06/30/2004</t>
  </si>
  <si>
    <t>09/30/2004</t>
  </si>
  <si>
    <t>12 Months Dec,'04</t>
  </si>
  <si>
    <t>12 Months Dec,'03</t>
  </si>
  <si>
    <t>12/31/2004</t>
  </si>
  <si>
    <t>2004</t>
  </si>
  <si>
    <t>Jan,05</t>
  </si>
  <si>
    <t>YTD</t>
  </si>
  <si>
    <t>YTD TOTAL</t>
  </si>
  <si>
    <t>12 Months Jan,'05</t>
  </si>
  <si>
    <t>0</t>
  </si>
  <si>
    <t>Feb,05</t>
  </si>
  <si>
    <t>12 Months Feb,'05</t>
  </si>
  <si>
    <t>Mar,'05</t>
  </si>
  <si>
    <t>12 Months Mar,'05</t>
  </si>
  <si>
    <t>Apr,'05</t>
  </si>
  <si>
    <t>12 Months Apr,'05</t>
  </si>
  <si>
    <t>May,'05</t>
  </si>
  <si>
    <t>12 Months May,'05</t>
  </si>
  <si>
    <t>03/31/2005</t>
  </si>
  <si>
    <t>Jun,'05</t>
  </si>
  <si>
    <t>12 Months Jun,'05</t>
  </si>
  <si>
    <t>Jul,'05</t>
  </si>
  <si>
    <t>12 Months Jul,'05</t>
  </si>
  <si>
    <t>Aug,'05</t>
  </si>
  <si>
    <t>12 Months Aug,'05</t>
  </si>
  <si>
    <t>06/30/2005</t>
  </si>
  <si>
    <t>Sep,'05</t>
  </si>
  <si>
    <t>12 Months Sep,'05</t>
  </si>
  <si>
    <t>Oct,'05</t>
  </si>
  <si>
    <t>Nov,'05</t>
  </si>
  <si>
    <t>12 Months Nov,'05</t>
  </si>
  <si>
    <t>Dec,'05</t>
  </si>
  <si>
    <t>12 Months Dec,'05</t>
  </si>
  <si>
    <t>2005</t>
  </si>
  <si>
    <t>12/31/2005</t>
  </si>
  <si>
    <t>09/30/2005</t>
  </si>
  <si>
    <t>12 Months Jan,'06</t>
  </si>
  <si>
    <t>Jan,'06</t>
  </si>
  <si>
    <t>Feb,'06</t>
  </si>
  <si>
    <t>12 Months Feb,'06</t>
  </si>
  <si>
    <t>Mar,'06</t>
  </si>
  <si>
    <t>12 Months Mar,'06</t>
  </si>
  <si>
    <t>Apr,'06</t>
  </si>
  <si>
    <t>May,'06</t>
  </si>
  <si>
    <t>12 Months May,'06</t>
  </si>
  <si>
    <t>12 Months Apr,'06</t>
  </si>
  <si>
    <t>Jun,'06</t>
  </si>
  <si>
    <t>12 Months Jun,'06</t>
  </si>
  <si>
    <t>03/30/2006</t>
  </si>
  <si>
    <t>06/30/2006</t>
  </si>
  <si>
    <t>Jul,'06</t>
  </si>
  <si>
    <t>Aug,'06</t>
  </si>
  <si>
    <t>12 Months Jul,'06</t>
  </si>
  <si>
    <t>12 Months Aug,'06</t>
  </si>
  <si>
    <t>Sep,'06</t>
  </si>
  <si>
    <t>12 Months Sep,06</t>
  </si>
  <si>
    <t>Oct,'06</t>
  </si>
  <si>
    <t>12 Months Oct,06</t>
  </si>
  <si>
    <t>Nov,'06</t>
  </si>
  <si>
    <t>12 Months Nov,'06</t>
  </si>
  <si>
    <t>Dec,'06</t>
  </si>
  <si>
    <t>12 Months Dec,'06</t>
  </si>
  <si>
    <t>2006</t>
  </si>
  <si>
    <t>12/31/2006</t>
  </si>
  <si>
    <t>Jan,'07</t>
  </si>
  <si>
    <t>ACTIONS:</t>
  </si>
  <si>
    <t>12 Months Jan,'07</t>
  </si>
  <si>
    <t>Feb,'07</t>
  </si>
  <si>
    <t>12 Months Feb,'07</t>
  </si>
  <si>
    <t>Mar,'07</t>
  </si>
  <si>
    <t>12 Months Mar,'07</t>
  </si>
  <si>
    <t>Apri,'07</t>
  </si>
  <si>
    <t>12 Months Apr,'07</t>
  </si>
  <si>
    <t>May,'07</t>
  </si>
  <si>
    <t>03/31/2007</t>
  </si>
  <si>
    <t>12 Months May,'07</t>
  </si>
  <si>
    <t>Jun,'07</t>
  </si>
  <si>
    <t>12 Months Jun,'07</t>
  </si>
  <si>
    <t>Jul,'07</t>
  </si>
  <si>
    <t>12 Months Jul,'07</t>
  </si>
  <si>
    <t>Aug,'07</t>
  </si>
  <si>
    <t>12 Months Aug,'07</t>
  </si>
  <si>
    <t>Sep,'07</t>
  </si>
  <si>
    <t>12 Months Sep,'07</t>
  </si>
  <si>
    <t>Oct,'07</t>
  </si>
  <si>
    <t>Nov,'07</t>
  </si>
  <si>
    <t>12 Months Oct,'07</t>
  </si>
  <si>
    <t>12 Months Nov,'07</t>
  </si>
  <si>
    <t>12 Months Dec,'07</t>
  </si>
  <si>
    <t>2007</t>
  </si>
  <si>
    <t>06/30/2007</t>
  </si>
  <si>
    <t>12/31/2007</t>
  </si>
  <si>
    <t>09/30/2007</t>
  </si>
  <si>
    <t>Jan,'08</t>
  </si>
  <si>
    <t>12 Months Jan,'08</t>
  </si>
  <si>
    <t>Feb,'08</t>
  </si>
  <si>
    <t>Dec,'07</t>
  </si>
  <si>
    <t>12 Months Feb,'08</t>
  </si>
  <si>
    <t>Mar,'08</t>
  </si>
  <si>
    <t>Apr,'08</t>
  </si>
  <si>
    <t>12 Months Apr,'08</t>
  </si>
  <si>
    <t>May,'08</t>
  </si>
  <si>
    <t>12 Months May,'08</t>
  </si>
  <si>
    <t>Jun,'08</t>
  </si>
  <si>
    <t>12 Months Jun,'08</t>
  </si>
  <si>
    <t>Jul,'08</t>
  </si>
  <si>
    <t>03/31/2008</t>
  </si>
  <si>
    <t>06/30/2008</t>
  </si>
  <si>
    <t>Aug,'08</t>
  </si>
  <si>
    <t>12 Months Jul,'08</t>
  </si>
  <si>
    <t>12 Months Aug,'08</t>
  </si>
  <si>
    <t>Sep,'08</t>
  </si>
  <si>
    <t>12 Months Sep,'08</t>
  </si>
  <si>
    <t>Oct,'08</t>
  </si>
  <si>
    <t>12 Months Oct,'08</t>
  </si>
  <si>
    <t>12 Months Nov,'08</t>
  </si>
  <si>
    <t>09/30/2008</t>
  </si>
  <si>
    <t>Nov,'08</t>
  </si>
  <si>
    <t>Dec,'08</t>
  </si>
  <si>
    <t>2008</t>
  </si>
  <si>
    <t>Jan,'09</t>
  </si>
  <si>
    <t>12 Months Dec,'08</t>
  </si>
  <si>
    <t>INITIALS</t>
  </si>
  <si>
    <t>12 Months Jan,'09</t>
  </si>
  <si>
    <t>Feb,'09</t>
  </si>
  <si>
    <t>12 Months Feb,'09</t>
  </si>
  <si>
    <t>Mar,'09</t>
  </si>
  <si>
    <t>NET ISSUE</t>
  </si>
  <si>
    <t>12 Months Mar,'09</t>
  </si>
  <si>
    <t>Apr,'09</t>
  </si>
  <si>
    <t xml:space="preserve">12 Months Mar,'04 </t>
  </si>
  <si>
    <t>12 Months Apr,'09</t>
  </si>
  <si>
    <t xml:space="preserve">May,'09 </t>
  </si>
  <si>
    <t>12 Months May,'09</t>
  </si>
  <si>
    <t>Jun,'09</t>
  </si>
  <si>
    <t>12 Months Jun,'09</t>
  </si>
  <si>
    <t>Jul,'09</t>
  </si>
  <si>
    <t>03/31/2009</t>
  </si>
  <si>
    <t>06/30/2009</t>
  </si>
  <si>
    <t>12 Months Jul,'09</t>
  </si>
  <si>
    <t>Aug,'09</t>
  </si>
  <si>
    <t>12 Months Aug,'09</t>
  </si>
  <si>
    <t>Sep,'09</t>
  </si>
  <si>
    <t>12 Months Sep,'09</t>
  </si>
  <si>
    <t>09/30/2009</t>
  </si>
  <si>
    <t>Oct,'09</t>
  </si>
  <si>
    <t>12 Months Oct,'09</t>
  </si>
  <si>
    <t>Nov,'09</t>
  </si>
  <si>
    <t>12 Months Nov,'09</t>
  </si>
  <si>
    <t>12/31/2009</t>
  </si>
  <si>
    <t>2009</t>
  </si>
  <si>
    <t>12 Months Dec,'09</t>
  </si>
  <si>
    <t>Dec,'09</t>
  </si>
  <si>
    <t>Jan,'10</t>
  </si>
  <si>
    <t>BREADTH*</t>
  </si>
  <si>
    <t xml:space="preserve">POSITIVE </t>
  </si>
  <si>
    <t xml:space="preserve">NEGATIVE </t>
  </si>
  <si>
    <t>$ CHANGE-MIL</t>
  </si>
  <si>
    <t>ACTIONS**</t>
  </si>
  <si>
    <t>12 Months Jan,'10</t>
  </si>
  <si>
    <t>Feb,'10</t>
  </si>
  <si>
    <t>12 Months Feb,'10</t>
  </si>
  <si>
    <t>Mar,'10</t>
  </si>
  <si>
    <t>03/31/2010</t>
  </si>
  <si>
    <t>12 Months Mar,'10</t>
  </si>
  <si>
    <t>Apr,'10</t>
  </si>
  <si>
    <t>12 Months Apr,'10</t>
  </si>
  <si>
    <t>May,'10</t>
  </si>
  <si>
    <t>12 Months May,'10</t>
  </si>
  <si>
    <t>Jun,'10</t>
  </si>
  <si>
    <t>12 Months Jun,'10</t>
  </si>
  <si>
    <t>06/30/2010</t>
  </si>
  <si>
    <t>Jul,'10</t>
  </si>
  <si>
    <t>12 Months Jul,'10</t>
  </si>
  <si>
    <t>Aug'10</t>
  </si>
  <si>
    <t>12 Months Aug,'10</t>
  </si>
  <si>
    <t>Sep,'10</t>
  </si>
  <si>
    <t>12 Months Sep,'10</t>
  </si>
  <si>
    <t>09/30/2010</t>
  </si>
  <si>
    <t>Oct,'10</t>
  </si>
  <si>
    <t>12 Months Oct,'10</t>
  </si>
  <si>
    <t>Nov,'10</t>
  </si>
  <si>
    <t>2010</t>
  </si>
  <si>
    <t>12 Months Nov,'10</t>
  </si>
  <si>
    <t>12 Months Dec,'10</t>
  </si>
  <si>
    <t>12/31/2010</t>
  </si>
  <si>
    <t>Dec,'10</t>
  </si>
  <si>
    <t>Jan,'11</t>
  </si>
  <si>
    <t>S&amp;P 500 SECTOR DIVIDEND DATA, BASED ON INDICATED DIVIDEND RATE:</t>
  </si>
  <si>
    <t>CONTRI-</t>
  </si>
  <si>
    <t xml:space="preserve">PAYING </t>
  </si>
  <si>
    <t>YIELD OF</t>
  </si>
  <si>
    <t>BUTION</t>
  </si>
  <si>
    <t>PAYERS</t>
  </si>
  <si>
    <t>12 Months Jan,'11</t>
  </si>
  <si>
    <t>12 Months Oct,'05</t>
  </si>
  <si>
    <t>Feb,'11</t>
  </si>
  <si>
    <t>2003</t>
  </si>
  <si>
    <t>2002</t>
  </si>
  <si>
    <t>12 Months Feb,'11</t>
  </si>
  <si>
    <t>Mar,'11</t>
  </si>
  <si>
    <t>12 Months Mar,'11</t>
  </si>
  <si>
    <t>03/31/2011</t>
  </si>
  <si>
    <t>12 Months Apr,'11</t>
  </si>
  <si>
    <t>Apr,'11</t>
  </si>
  <si>
    <t>May,'11</t>
  </si>
  <si>
    <t>12 Months May,'11</t>
  </si>
  <si>
    <t>12 Months Jun,'11</t>
  </si>
  <si>
    <t>Jul,'11</t>
  </si>
  <si>
    <t>12 Months Jul,'11</t>
  </si>
  <si>
    <t>Aug,'11</t>
  </si>
  <si>
    <t>12 Months Aug,'11</t>
  </si>
  <si>
    <t>Sep,'11</t>
  </si>
  <si>
    <t>06/30/2011</t>
  </si>
  <si>
    <t>12 Months Sep,'11</t>
  </si>
  <si>
    <t>Oct,'11</t>
  </si>
  <si>
    <t>Jun,'11</t>
  </si>
  <si>
    <t>12 Months Oct,'11</t>
  </si>
  <si>
    <t>Nov,'11</t>
  </si>
  <si>
    <t>12 Months Nov,'11</t>
  </si>
  <si>
    <t>(at time of action)</t>
  </si>
  <si>
    <t>Dec,'11</t>
  </si>
  <si>
    <t>12 Months Dec,'11</t>
  </si>
  <si>
    <t>2011</t>
  </si>
  <si>
    <t xml:space="preserve">2011 </t>
  </si>
  <si>
    <t>Jan,'12</t>
  </si>
  <si>
    <t>12 Months Jan,'12</t>
  </si>
  <si>
    <t>Feb,'12</t>
  </si>
  <si>
    <t>12 Months Feb,'12</t>
  </si>
  <si>
    <t>Mar,'12</t>
  </si>
  <si>
    <t>12 Months Mar,'12</t>
  </si>
  <si>
    <t>Apr,'12</t>
  </si>
  <si>
    <t>12 Months Apr,'12</t>
  </si>
  <si>
    <t>May,'12</t>
  </si>
  <si>
    <t>12 Months May,'12</t>
  </si>
  <si>
    <t>Jun,'12</t>
  </si>
  <si>
    <t>12 Months Jun,'12</t>
  </si>
  <si>
    <t>Jul,'12</t>
  </si>
  <si>
    <t>12 Months Jul,'12</t>
  </si>
  <si>
    <t>S&amp;P Dow Jones Indices</t>
  </si>
  <si>
    <t>12 Months Aug,'12</t>
  </si>
  <si>
    <t xml:space="preserve">Aug,'12 </t>
  </si>
  <si>
    <t>Sep,'12</t>
  </si>
  <si>
    <t>12 Months Sep,'12</t>
  </si>
  <si>
    <t>Oct,'12</t>
  </si>
  <si>
    <t>Nov,'12</t>
  </si>
  <si>
    <t>12 Months Oct,'12</t>
  </si>
  <si>
    <t>12 Months Nov,'12</t>
  </si>
  <si>
    <t>Dec,'12</t>
  </si>
  <si>
    <t xml:space="preserve">2012 </t>
  </si>
  <si>
    <t>2012</t>
  </si>
  <si>
    <t>12 Months Dec,'12</t>
  </si>
  <si>
    <t>Jan,'13</t>
  </si>
  <si>
    <t>INCREASE</t>
  </si>
  <si>
    <t>S&amp;P 500 Issue Indicated Dividend Rate Change</t>
  </si>
  <si>
    <t>12 Months Jan,'13</t>
  </si>
  <si>
    <t>Feb,'13</t>
  </si>
  <si>
    <t>12 Months Feb,'13</t>
  </si>
  <si>
    <t>Mar,'13</t>
  </si>
  <si>
    <t>12 Months Mar,'13</t>
  </si>
  <si>
    <t>Apr,'13</t>
  </si>
  <si>
    <t>12 Months Apr,'13</t>
  </si>
  <si>
    <t>May,'13</t>
  </si>
  <si>
    <t>12 Months May,'13</t>
  </si>
  <si>
    <t>Jun,'13</t>
  </si>
  <si>
    <t>12 Months Jun,'13</t>
  </si>
  <si>
    <t>Jul,'13</t>
  </si>
  <si>
    <t>12 Months Jul,'13</t>
  </si>
  <si>
    <t>Aug,'13</t>
  </si>
  <si>
    <t>Sep,'13</t>
  </si>
  <si>
    <t>12 Months Aug,'13</t>
  </si>
  <si>
    <t>12 Months Sep,'13</t>
  </si>
  <si>
    <t>Oct,'13</t>
  </si>
  <si>
    <t>12 Months Oct,'13</t>
  </si>
  <si>
    <t>Nov,'13</t>
  </si>
  <si>
    <t>12 Months Nov,'13</t>
  </si>
  <si>
    <t>2013</t>
  </si>
  <si>
    <t>Dec,'13</t>
  </si>
  <si>
    <t>12 Months Dec,'13</t>
  </si>
  <si>
    <t xml:space="preserve">2013 </t>
  </si>
  <si>
    <t>S&amp;P 500 Dividend Payers</t>
  </si>
  <si>
    <t>S&amp;P 500 Indicated Dividend Actions</t>
  </si>
  <si>
    <t>12 Months Jan,'14</t>
  </si>
  <si>
    <t>2</t>
  </si>
  <si>
    <t>Jan,'14</t>
  </si>
  <si>
    <t>12 Months Feb,'14</t>
  </si>
  <si>
    <t>22</t>
  </si>
  <si>
    <t>12 Months Mar,'14</t>
  </si>
  <si>
    <t>12 Months Apr,'14</t>
  </si>
  <si>
    <t>May,'14</t>
  </si>
  <si>
    <t>Apr,'14</t>
  </si>
  <si>
    <t>Mar,'14</t>
  </si>
  <si>
    <t>12 Months May,'14</t>
  </si>
  <si>
    <t>Jun,'14</t>
  </si>
  <si>
    <t>MIDCAP</t>
  </si>
  <si>
    <t>SMALLCAP</t>
  </si>
  <si>
    <t>INDEX</t>
  </si>
  <si>
    <t>12 Months Jun,'14</t>
  </si>
  <si>
    <t>Jul,'14</t>
  </si>
  <si>
    <t>12 Months Jul,'14</t>
  </si>
  <si>
    <t>Aug,'14</t>
  </si>
  <si>
    <t>Sep,'14</t>
  </si>
  <si>
    <t>12 Months Aug,'14</t>
  </si>
  <si>
    <t>12 Months Sep,'14</t>
  </si>
  <si>
    <t>Nov,'14</t>
  </si>
  <si>
    <t>12 Months Nov,'14</t>
  </si>
  <si>
    <t>236</t>
  </si>
  <si>
    <t>306</t>
  </si>
  <si>
    <t>Dec,'14</t>
  </si>
  <si>
    <t>2014</t>
  </si>
  <si>
    <t xml:space="preserve">2014 </t>
  </si>
  <si>
    <t>Jan,'15</t>
  </si>
  <si>
    <t>12 Months Dec,'14</t>
  </si>
  <si>
    <t>12 Months Jan,'15</t>
  </si>
  <si>
    <t>PAYERS YLD</t>
  </si>
  <si>
    <t xml:space="preserve">Oct,'14 </t>
  </si>
  <si>
    <t xml:space="preserve">Feb,'14 </t>
  </si>
  <si>
    <t>Feb,'15</t>
  </si>
  <si>
    <t>12 Months Feb,'15</t>
  </si>
  <si>
    <t>Mar,'15</t>
  </si>
  <si>
    <t>12 Months Mar,'15</t>
  </si>
  <si>
    <t>Apr,'15</t>
  </si>
  <si>
    <t>12 Months Apr,'15</t>
  </si>
  <si>
    <t>May,'15</t>
  </si>
  <si>
    <t>Jun,'15</t>
  </si>
  <si>
    <t>Jul,'15</t>
  </si>
  <si>
    <t>12 Months May,'15</t>
  </si>
  <si>
    <t>12 Months Jun,'15</t>
  </si>
  <si>
    <t>S&amp;P 500 Dividend payouts and yields</t>
  </si>
  <si>
    <t>Aug,'15</t>
  </si>
  <si>
    <t>12 Months Jul,'15</t>
  </si>
  <si>
    <t>12 Months Aug,'15</t>
  </si>
  <si>
    <t>Sep,'15</t>
  </si>
  <si>
    <t>12 Months Sep,'15</t>
  </si>
  <si>
    <t>Oct,'15</t>
  </si>
  <si>
    <t>12 Months Oct,'15</t>
  </si>
  <si>
    <t>3</t>
  </si>
  <si>
    <t>Nov,'15</t>
  </si>
  <si>
    <t>12 Months Nov,'15</t>
  </si>
  <si>
    <t>Dec,'15</t>
  </si>
  <si>
    <t>S&amp;P Indicated Dividend Rate Changes</t>
  </si>
  <si>
    <t>(median and average exclude issues which have at least doubled)</t>
  </si>
  <si>
    <t>MEDIAN</t>
  </si>
  <si>
    <t>AVERAGE</t>
  </si>
  <si>
    <t>DOUBLED</t>
  </si>
  <si>
    <t>SUSPENDED</t>
  </si>
  <si>
    <t>344</t>
  </si>
  <si>
    <t>12 Months Dec,'15</t>
  </si>
  <si>
    <t xml:space="preserve">2015 </t>
  </si>
  <si>
    <t>2015</t>
  </si>
  <si>
    <t>Jan,'16</t>
  </si>
  <si>
    <t>(when I started at S&amp;P)</t>
  </si>
  <si>
    <t>12 Months Jan,'16</t>
  </si>
  <si>
    <t>12 Months Feb,'16</t>
  </si>
  <si>
    <t xml:space="preserve">Feb,'16 </t>
  </si>
  <si>
    <t xml:space="preserve">Mar,'16 </t>
  </si>
  <si>
    <t>12 Months Mar,'16</t>
  </si>
  <si>
    <t>Apr,'16</t>
  </si>
  <si>
    <t>2016</t>
  </si>
  <si>
    <t>12 Months Apr,'16</t>
  </si>
  <si>
    <t>May,'16</t>
  </si>
  <si>
    <t>12 Months May,'16</t>
  </si>
  <si>
    <t>Jun,'16</t>
  </si>
  <si>
    <t>12 Months Jun,'16</t>
  </si>
  <si>
    <t>Jul,'16</t>
  </si>
  <si>
    <t>12 Months Jul,'16</t>
  </si>
  <si>
    <t>Aug,'16</t>
  </si>
  <si>
    <t>12 Months Aug,'16</t>
  </si>
  <si>
    <t>Sep,'16</t>
  </si>
  <si>
    <t>Real Estate</t>
  </si>
  <si>
    <t>12 Months Sep,'16</t>
  </si>
  <si>
    <t>Oct,'16</t>
  </si>
  <si>
    <t>12 Months Oct,'16</t>
  </si>
  <si>
    <t>Nov,'16</t>
  </si>
  <si>
    <t>12 Months Nov,'16</t>
  </si>
  <si>
    <t>Dec,'16</t>
  </si>
  <si>
    <t>12 Months Dec,'16</t>
  </si>
  <si>
    <t>Jan,'17</t>
  </si>
  <si>
    <t>12 Months Jan,'17</t>
  </si>
  <si>
    <t>Feb,'17</t>
  </si>
  <si>
    <t>12 Months Feb,'17</t>
  </si>
  <si>
    <t>Mar,'17</t>
  </si>
  <si>
    <t>12 Months Mar,'17</t>
  </si>
  <si>
    <t>Apr,'17</t>
  </si>
  <si>
    <t>12 Months Apr,'17</t>
  </si>
  <si>
    <t>May,'17</t>
  </si>
  <si>
    <t>12 Months May,'17</t>
  </si>
  <si>
    <t>Jun,'17</t>
  </si>
  <si>
    <t>12 Months Jun,'17</t>
  </si>
  <si>
    <t>Jul,'17</t>
  </si>
  <si>
    <t>12 Months Jul,'17</t>
  </si>
  <si>
    <t>Aug,'17</t>
  </si>
  <si>
    <t>12 Months Aug,'17</t>
  </si>
  <si>
    <t>Sep,'17</t>
  </si>
  <si>
    <t>12 Months Sep,'17</t>
  </si>
  <si>
    <t>Oct,'17</t>
  </si>
  <si>
    <t>12 Months Oct,'17</t>
  </si>
  <si>
    <t>Nov,'17</t>
  </si>
  <si>
    <t>12 Months Nov,'17</t>
  </si>
  <si>
    <t>Dec,'17</t>
  </si>
  <si>
    <t>2017</t>
  </si>
  <si>
    <t>12 Months Dec,'17</t>
  </si>
  <si>
    <t xml:space="preserve">2017 </t>
  </si>
  <si>
    <t>Jan,'18</t>
  </si>
  <si>
    <t>12 Months Oct,'14</t>
  </si>
  <si>
    <t>12 Months Jan,'18</t>
  </si>
  <si>
    <t>Feb,18</t>
  </si>
  <si>
    <t>12 Months Feb,'18</t>
  </si>
  <si>
    <t>Mar,'18</t>
  </si>
  <si>
    <t>Apr,'18</t>
  </si>
  <si>
    <t>12 Months Mar,'18</t>
  </si>
  <si>
    <t>12 Months Apr,'18</t>
  </si>
  <si>
    <t>May,'18</t>
  </si>
  <si>
    <t>12 Months May,'18</t>
  </si>
  <si>
    <t>Jun,'18</t>
  </si>
  <si>
    <t>12 Months Jun,'18</t>
  </si>
  <si>
    <t xml:space="preserve">    *Breadth: (increases + initials) / (decreases + suspensions); **Absolute values</t>
  </si>
  <si>
    <t>Jul,'18</t>
  </si>
  <si>
    <t>Aug,'18</t>
  </si>
  <si>
    <t>12 Months Jul,'18</t>
  </si>
  <si>
    <t>12 Months Aug,'18</t>
  </si>
  <si>
    <t>Sep,'18</t>
  </si>
  <si>
    <t>Communication Services</t>
  </si>
  <si>
    <t>12 Months Sep,'18</t>
  </si>
  <si>
    <t>Oct,'18</t>
  </si>
  <si>
    <t>12 Months Oct,'18</t>
  </si>
  <si>
    <t>Nov,'18</t>
  </si>
  <si>
    <t>12 Months Nov,'18</t>
  </si>
  <si>
    <t>Dec,'18</t>
  </si>
  <si>
    <t xml:space="preserve">2018 </t>
  </si>
  <si>
    <t>12 Months Dec,'18</t>
  </si>
  <si>
    <t>2018</t>
  </si>
  <si>
    <t xml:space="preserve">2019 </t>
  </si>
  <si>
    <t xml:space="preserve">2018: January </t>
  </si>
  <si>
    <t>2019: January</t>
  </si>
  <si>
    <t>Jan,'19</t>
  </si>
  <si>
    <t>12 Months Jan,'19</t>
  </si>
  <si>
    <t>Feb,'19</t>
  </si>
  <si>
    <t>12 Months Feb,'19</t>
  </si>
  <si>
    <t>Mar,'19</t>
  </si>
  <si>
    <t>12 Months Mar,'19</t>
  </si>
  <si>
    <t>Apr,'19</t>
  </si>
  <si>
    <t>12 Months Apr,'19</t>
  </si>
  <si>
    <t>May,'19</t>
  </si>
  <si>
    <t>12 Months May,'19</t>
  </si>
  <si>
    <t>12 Months Jun,'19</t>
  </si>
  <si>
    <t>Jul,'19</t>
  </si>
  <si>
    <t>12 Months Jul,'19</t>
  </si>
  <si>
    <t>Aug,'19</t>
  </si>
  <si>
    <t>CHANGE STATS:</t>
  </si>
  <si>
    <t>12 Months Aug,'19</t>
  </si>
  <si>
    <t>Sep,'19</t>
  </si>
  <si>
    <t>Jun,'19</t>
  </si>
  <si>
    <t>12 Months Sep,'19</t>
  </si>
  <si>
    <t>Oct,'19</t>
  </si>
  <si>
    <t>12 Months Oct,'19</t>
  </si>
  <si>
    <t>Nov,'19</t>
  </si>
  <si>
    <t>12 Months Nov,'19</t>
  </si>
  <si>
    <t>Dec,'19</t>
  </si>
  <si>
    <t>12 Months Dec,'19</t>
  </si>
  <si>
    <t>2019</t>
  </si>
  <si>
    <t xml:space="preserve">   And 473 issues when I started at S&amp;P in 1977</t>
  </si>
  <si>
    <t>2020: January</t>
  </si>
  <si>
    <t xml:space="preserve">2020 </t>
  </si>
  <si>
    <t>12 Months Jan,'20</t>
  </si>
  <si>
    <t>Feb,'20</t>
  </si>
  <si>
    <t>12 Months Feb,'20</t>
  </si>
  <si>
    <t>Mar,'20</t>
  </si>
  <si>
    <t>12 Months Mar,'20</t>
  </si>
  <si>
    <t>Jan,'20</t>
  </si>
  <si>
    <t>Apr,'20</t>
  </si>
  <si>
    <t>12 Months Apr,'20</t>
  </si>
  <si>
    <t>May,'20</t>
  </si>
  <si>
    <t>12 Months May,'20</t>
  </si>
  <si>
    <t>Jun,'20</t>
  </si>
  <si>
    <t>12 Months Jun,'20</t>
  </si>
  <si>
    <t>Jul,'20</t>
  </si>
  <si>
    <t>12 Months Jul,'20</t>
  </si>
  <si>
    <t>Aug,'20</t>
  </si>
  <si>
    <t>Sep,'20</t>
  </si>
  <si>
    <t>12 Months Aug,'20</t>
  </si>
  <si>
    <t>12 Months Sep,'20</t>
  </si>
  <si>
    <t>Oct,'20</t>
  </si>
  <si>
    <t>12 Months Oct,'20</t>
  </si>
  <si>
    <t>Nov,'20</t>
  </si>
  <si>
    <t>12 Months Nov,'20</t>
  </si>
  <si>
    <t>Dec,'20</t>
  </si>
  <si>
    <t xml:space="preserve">   </t>
  </si>
  <si>
    <t>2020</t>
  </si>
  <si>
    <t>Jan,'21</t>
  </si>
  <si>
    <t>12 Months Dec,'20</t>
  </si>
  <si>
    <t>12 Months Jan,'21</t>
  </si>
  <si>
    <t>Feb,'21</t>
  </si>
  <si>
    <t>12 Months Feb,'21</t>
  </si>
  <si>
    <t>Mar,'21</t>
  </si>
  <si>
    <t xml:space="preserve">Real Estate </t>
  </si>
  <si>
    <t>12 Months Mar,'21</t>
  </si>
  <si>
    <t>Apr,'21</t>
  </si>
  <si>
    <t>12 Months Apr,'21</t>
  </si>
  <si>
    <t>May,'21</t>
  </si>
  <si>
    <t>12 Months May,'21</t>
  </si>
  <si>
    <t>Jun,'21</t>
  </si>
  <si>
    <t>12 Months Jun,'21</t>
  </si>
  <si>
    <t>Jul,'21</t>
  </si>
  <si>
    <t>12 Months Jul,'21</t>
  </si>
  <si>
    <t>Aug,'21</t>
  </si>
  <si>
    <t>12 Months Aug,'21</t>
  </si>
  <si>
    <t>Sep,'21</t>
  </si>
  <si>
    <t>12 Months Sep,'21</t>
  </si>
  <si>
    <t>Oct,'21</t>
  </si>
  <si>
    <t>12 Months Oct,'21</t>
  </si>
  <si>
    <t>Nov,'21</t>
  </si>
  <si>
    <t>12 Months Nov,'21</t>
  </si>
  <si>
    <t>Dec,'21</t>
  </si>
  <si>
    <t>2021</t>
  </si>
  <si>
    <t>12 Months Dec,'21</t>
  </si>
  <si>
    <t>Jan,'22</t>
  </si>
  <si>
    <t>2021: January</t>
  </si>
  <si>
    <t>1 MO JAN,'18</t>
  </si>
  <si>
    <t>1 MO JAN,'19</t>
  </si>
  <si>
    <t>1 MO JAN,'20</t>
  </si>
  <si>
    <t>1 MO JAN,'21</t>
  </si>
  <si>
    <t>12 Months Jan,'22</t>
  </si>
  <si>
    <t>Feb,'22</t>
  </si>
  <si>
    <t>delete for recno() &lt; 74</t>
  </si>
  <si>
    <t>12 Months Feb,'22</t>
  </si>
  <si>
    <t>Mar,'22</t>
  </si>
  <si>
    <t>12 Months Mar,'22</t>
  </si>
  <si>
    <t>Apr,'22</t>
  </si>
  <si>
    <t>12 Months Apr,'22</t>
  </si>
  <si>
    <t>May,'22</t>
  </si>
  <si>
    <t>09/30/2006</t>
  </si>
  <si>
    <t>12 Months May,'22</t>
  </si>
  <si>
    <t>Jun,'22</t>
  </si>
  <si>
    <t>12 Months Jun,'22</t>
  </si>
  <si>
    <t>Jul,'22</t>
  </si>
  <si>
    <t>12 Months Jul,'22</t>
  </si>
  <si>
    <t>2022: January</t>
  </si>
  <si>
    <t>Aug,'22</t>
  </si>
  <si>
    <t>12 Months Aug,'22</t>
  </si>
  <si>
    <t>Sep,'22</t>
  </si>
  <si>
    <t>12 Months Sep,'22</t>
  </si>
  <si>
    <t>Oct,'22</t>
  </si>
  <si>
    <t>12 Months Oct,'22</t>
  </si>
  <si>
    <t>Nov,'22</t>
  </si>
  <si>
    <t>Dec,'22</t>
  </si>
  <si>
    <t>12 Months Nov,'22</t>
  </si>
  <si>
    <t>2022</t>
  </si>
  <si>
    <t>2023: January</t>
  </si>
  <si>
    <t>1 MO JAN,'22</t>
  </si>
  <si>
    <t>Jan,'23</t>
  </si>
  <si>
    <t>12 Months Dec,'22</t>
  </si>
  <si>
    <t>12 Months Jan,'23</t>
  </si>
  <si>
    <t>Feb,'23</t>
  </si>
  <si>
    <t>MKT VAL</t>
  </si>
  <si>
    <t>12 Months Feb,'23</t>
  </si>
  <si>
    <t>Mar,'23</t>
  </si>
  <si>
    <t>12 Months Mar,'23</t>
  </si>
  <si>
    <t>Apr,'23</t>
  </si>
  <si>
    <t>12 Months Apr,'23</t>
  </si>
  <si>
    <t>May,'23</t>
  </si>
  <si>
    <t>12 Months May,'23</t>
  </si>
  <si>
    <t xml:space="preserve">Jun,'23 </t>
  </si>
  <si>
    <t>12 Months Jun,'23</t>
  </si>
  <si>
    <t>Jul,'23</t>
  </si>
  <si>
    <t>12 Months Jul,'23</t>
  </si>
  <si>
    <t>Aug,'23</t>
  </si>
  <si>
    <t>12 Months Aug,'23</t>
  </si>
  <si>
    <t>Sep,'23</t>
  </si>
  <si>
    <t xml:space="preserve">Total </t>
  </si>
  <si>
    <t>Oct,'23</t>
  </si>
  <si>
    <t>12 Months Sep,'23</t>
  </si>
  <si>
    <t>Please note that the statistical data is based on publicly available information, most of which is available in S&amp;P products such as Capital IQ, Compustat Research Insight and S&amp;P Index Alert.  Analysis and projections are my own, and may differ from others within S&amp;P/S&amp;P Global.  Nothing presented is intended to, or should be interpreted as, a buy/sell/hold recommendation. 
My notes vary in topics, but are market related. The intent is to quickly inform. The assumption is that you don't need a basic education, editorial or sales pitch, just specific facts and maybe some observations. If the information does not suit your needs, please e-mail me and I will take you off the list. Unless otherwise noted all data is for public dissemination, and may not be used for commercial purposes.  Finally, any incoming correspondence from you will be considered confidential unless you specify otherwise (as will your email address, to the best of my ability).                         
Please read important General Disclaimer and Performance Disclosure information here: https://www.spglobal.com/spdji/en/disclaimers</t>
  </si>
  <si>
    <t>Nov,'23</t>
  </si>
  <si>
    <t>12 Months Oct,'23</t>
  </si>
  <si>
    <t>12 Months Nov,'23</t>
  </si>
  <si>
    <t>Dec,'23</t>
  </si>
  <si>
    <t>howard.silverblatt@spglobal.com</t>
  </si>
  <si>
    <t>12 Months Dec,'23</t>
  </si>
  <si>
    <t>2023</t>
  </si>
  <si>
    <t xml:space="preserve">2023 </t>
  </si>
  <si>
    <t>Jan,'24</t>
  </si>
  <si>
    <t>1 MO JAN,'23</t>
  </si>
  <si>
    <t>12 Months Jan,'24</t>
  </si>
  <si>
    <t>Feb,'24</t>
  </si>
  <si>
    <t>12 Months Feb,'24</t>
  </si>
  <si>
    <t>Mar,'24</t>
  </si>
  <si>
    <t>12 Months Mar,'24</t>
  </si>
  <si>
    <t>Apr,'24</t>
  </si>
  <si>
    <t>12 Months Apr,'24</t>
  </si>
  <si>
    <t>May,'24</t>
  </si>
  <si>
    <t>12 Months May,'24</t>
  </si>
  <si>
    <t>12 Months Jun,'24</t>
  </si>
  <si>
    <t>Jul,'24</t>
  </si>
  <si>
    <t>Jun,'24</t>
  </si>
  <si>
    <t>12 Months Jul,'24</t>
  </si>
  <si>
    <t>Aug,'24</t>
  </si>
  <si>
    <t>12 Months Aug,'24</t>
  </si>
  <si>
    <t>Sep,'24</t>
  </si>
  <si>
    <t>12 Months Sep,'24</t>
  </si>
  <si>
    <t>Oct,'24</t>
  </si>
  <si>
    <t>12 Months Oct,'24</t>
  </si>
  <si>
    <t>Nov,'24</t>
  </si>
  <si>
    <t>12 Months Nov,'24</t>
  </si>
  <si>
    <t>Dec,'24</t>
  </si>
  <si>
    <t>12 Months Dec,'24</t>
  </si>
  <si>
    <t>2024</t>
  </si>
  <si>
    <t xml:space="preserve">2024 </t>
  </si>
  <si>
    <t>2025 YTD</t>
  </si>
  <si>
    <t>2024: January</t>
  </si>
  <si>
    <t>2025: MTD</t>
  </si>
  <si>
    <t>1 MO JAN,'24</t>
  </si>
  <si>
    <t>YTD 2025</t>
  </si>
  <si>
    <t>2025</t>
  </si>
  <si>
    <t>Jan,'25</t>
  </si>
  <si>
    <t>S&amp;P 500 2025 cumulative indicated dividend rate change list</t>
  </si>
  <si>
    <t>2025 INDICATED DIVIDEND RATE CHANGES</t>
  </si>
  <si>
    <t>1 MO JAN,'25</t>
  </si>
  <si>
    <t>CME Group Inc. Class A</t>
  </si>
  <si>
    <t>JAN</t>
  </si>
  <si>
    <t>CME</t>
  </si>
  <si>
    <t>Valero Energy Corporation</t>
  </si>
  <si>
    <t>VLO</t>
  </si>
  <si>
    <t>Walt Disney Company</t>
  </si>
  <si>
    <t>DIS</t>
  </si>
  <si>
    <t>Air Products and Chemicals, In</t>
  </si>
  <si>
    <t>APD</t>
  </si>
  <si>
    <t>Alliant Energy Corporation</t>
  </si>
  <si>
    <t>LNT</t>
  </si>
  <si>
    <t>Consolidated Edison, Inc.</t>
  </si>
  <si>
    <t>ED</t>
  </si>
  <si>
    <t>Elevance Health, Inc.</t>
  </si>
  <si>
    <t>ELV</t>
  </si>
  <si>
    <t>Fastenal Company</t>
  </si>
  <si>
    <t>FAST</t>
  </si>
  <si>
    <t>NRG Energy, Inc.</t>
  </si>
  <si>
    <t>NRG</t>
  </si>
  <si>
    <t>ONEOK, Inc.</t>
  </si>
  <si>
    <t>OKE</t>
  </si>
  <si>
    <t>Schlumberger Limited</t>
  </si>
  <si>
    <t>SLB</t>
  </si>
  <si>
    <t>Veralto Corporation</t>
  </si>
  <si>
    <t>VLTO</t>
  </si>
  <si>
    <t>12 Months Jan,'25</t>
  </si>
  <si>
    <t>Arthur J. Gallagher &amp; Co.</t>
  </si>
  <si>
    <t>AJG</t>
  </si>
  <si>
    <t>BlackRock, Inc.</t>
  </si>
  <si>
    <t>BLK</t>
  </si>
  <si>
    <t>Charles Schwab Corp</t>
  </si>
  <si>
    <t>SCHW</t>
  </si>
  <si>
    <t>Cigna Group</t>
  </si>
  <si>
    <t>CI</t>
  </si>
  <si>
    <t>Comcast Corporation Class A</t>
  </si>
  <si>
    <t>CMCSA</t>
  </si>
  <si>
    <t>Eversource Energy</t>
  </si>
  <si>
    <t>ES</t>
  </si>
  <si>
    <t>HCA Healthcare Inc</t>
  </si>
  <si>
    <t>HCA</t>
  </si>
  <si>
    <t>Howmet Aerospace Inc.</t>
  </si>
  <si>
    <t>HWM</t>
  </si>
  <si>
    <t>J.B. Hunt Transport Services,</t>
  </si>
  <si>
    <t>JBHT</t>
  </si>
  <si>
    <t>Jacobs Solutions Inc.</t>
  </si>
  <si>
    <t>J</t>
  </si>
  <si>
    <t>Kimberly-Clark Corporation</t>
  </si>
  <si>
    <t>KMB</t>
  </si>
  <si>
    <t>Las Vegas Sands Corp.</t>
  </si>
  <si>
    <t>LVS</t>
  </si>
  <si>
    <t>MSCI Inc. Class A</t>
  </si>
  <si>
    <t>MSCI</t>
  </si>
  <si>
    <t>NiSource Inc</t>
  </si>
  <si>
    <t>NI</t>
  </si>
  <si>
    <t>Quest Diagnostics Incorporated</t>
  </si>
  <si>
    <t>DGX</t>
  </si>
  <si>
    <t>S&amp;P Global, Inc.</t>
  </si>
  <si>
    <t>SPGI</t>
  </si>
  <si>
    <t>Smurfit Westrock PLC</t>
  </si>
  <si>
    <t>SW</t>
  </si>
  <si>
    <t>United Rentals, Inc.</t>
  </si>
  <si>
    <t>URI</t>
  </si>
  <si>
    <t>Williams Companies, Inc.</t>
  </si>
  <si>
    <t>WMB</t>
  </si>
  <si>
    <t>Walgreens Boots Alliance, Inc.</t>
  </si>
  <si>
    <t>WBA</t>
  </si>
  <si>
    <t>Baker Hughes Company Class A</t>
  </si>
  <si>
    <t>BKR</t>
  </si>
  <si>
    <t>Blackstone Inc.</t>
  </si>
  <si>
    <t>BX</t>
  </si>
  <si>
    <t>Chevron Corporation</t>
  </si>
  <si>
    <t>CVX</t>
  </si>
  <si>
    <t>Church &amp; Dwight Co., Inc.</t>
  </si>
  <si>
    <t>CHD</t>
  </si>
  <si>
    <t>Fidelity National Information</t>
  </si>
  <si>
    <t>FIS</t>
  </si>
  <si>
    <t>Non-S&amp;P 500 current base consists of common issues with at least $25 million in market value (now and at year-end 2024), and excludes funds, foreign issues traded in the U.S., ETFs, and special stocks: 36.9% of them pay a cash dividend</t>
  </si>
  <si>
    <t>406 issues (80.7%) with an S&amp;P indicated dividend rate, 82.3% of the market value</t>
  </si>
  <si>
    <t>2023: February</t>
  </si>
  <si>
    <t>2022: February</t>
  </si>
  <si>
    <t>2021: February</t>
  </si>
  <si>
    <t>2020: February</t>
  </si>
  <si>
    <t>2019: February</t>
  </si>
  <si>
    <t>2018: February</t>
  </si>
  <si>
    <t>2024: February</t>
  </si>
  <si>
    <t>2 MO FEB,'18</t>
  </si>
  <si>
    <t>2 MO FEB,'19</t>
  </si>
  <si>
    <t>2 MO FEB,'20</t>
  </si>
  <si>
    <t>2 MO FEB,'21</t>
  </si>
  <si>
    <t>2 MO FEB,'22</t>
  </si>
  <si>
    <t>2 MO FEB,'23</t>
  </si>
  <si>
    <t>2 MO FEB,'24</t>
  </si>
  <si>
    <t>Feb,'25</t>
  </si>
  <si>
    <t>Notes:</t>
  </si>
  <si>
    <t>In January 2025 Smurfit Westrock pls (SW) was reported to have increased its indicated dividend to $1.38 (from $1.21).  After additional information the indicated rate was set at $1.72 in February 2025</t>
  </si>
  <si>
    <t>Regeneron Pharmaceuticals, Inc</t>
  </si>
  <si>
    <t>FEB</t>
  </si>
  <si>
    <t>REGN</t>
  </si>
  <si>
    <t>3M Company</t>
  </si>
  <si>
    <t>MMM</t>
  </si>
  <si>
    <t>Archer-Daniels-Midland Company</t>
  </si>
  <si>
    <t>ADM</t>
  </si>
  <si>
    <t>AvalonBay Communities, Inc.</t>
  </si>
  <si>
    <t>AVB</t>
  </si>
  <si>
    <t>CMS Energy Corporation</t>
  </si>
  <si>
    <t>CMS</t>
  </si>
  <si>
    <t>Cognizant Technology Solutions</t>
  </si>
  <si>
    <t>CTSH</t>
  </si>
  <si>
    <t>Intercontinental Exchange, Inc</t>
  </si>
  <si>
    <t>ICE</t>
  </si>
  <si>
    <t>MarketAxess Holdings Inc.</t>
  </si>
  <si>
    <t>MKTX</t>
  </si>
  <si>
    <t>Old Dominion Freight Line, Inc</t>
  </si>
  <si>
    <t>ODFL</t>
  </si>
  <si>
    <t>Prudential Financial, Inc.</t>
  </si>
  <si>
    <t>PRU</t>
  </si>
  <si>
    <t>Trane Technologies plc</t>
  </si>
  <si>
    <t>TT</t>
  </si>
  <si>
    <t>United Parcel Service, Inc. Cl</t>
  </si>
  <si>
    <t>UPS</t>
  </si>
  <si>
    <t>Xylem Inc.</t>
  </si>
  <si>
    <t>XYL</t>
  </si>
  <si>
    <t>Yum! Brands, Inc.</t>
  </si>
  <si>
    <t>YUM</t>
  </si>
  <si>
    <t>Smurfit Westrock PLC*</t>
  </si>
  <si>
    <t>YTD FEB,'25</t>
  </si>
  <si>
    <t>YTD FEB 2025</t>
  </si>
  <si>
    <t>Cincinnati Financial Corporati</t>
  </si>
  <si>
    <t>CINF</t>
  </si>
  <si>
    <t>Healthpeak Properties, Inc.</t>
  </si>
  <si>
    <t>DOC</t>
  </si>
  <si>
    <t>Celanese Corporation</t>
  </si>
  <si>
    <t>CE</t>
  </si>
  <si>
    <t>Expedia Group, Inc.</t>
  </si>
  <si>
    <t>EXPE</t>
  </si>
  <si>
    <t>Allegion Public Limited Compan</t>
  </si>
  <si>
    <t>ALLE</t>
  </si>
  <si>
    <t>Ameren Corporation</t>
  </si>
  <si>
    <t>AEE</t>
  </si>
  <si>
    <t>AMETEK, Inc.</t>
  </si>
  <si>
    <t>AME</t>
  </si>
  <si>
    <t>Camden Property Trust</t>
  </si>
  <si>
    <t>CPT</t>
  </si>
  <si>
    <t>Cisco Systems, Inc.</t>
  </si>
  <si>
    <t>CSCO</t>
  </si>
  <si>
    <t>Constellation Energy Corporati</t>
  </si>
  <si>
    <t>CEG</t>
  </si>
  <si>
    <t>CSX Corporation</t>
  </si>
  <si>
    <t>CSX</t>
  </si>
  <si>
    <t>Equinix, Inc.</t>
  </si>
  <si>
    <t>EQIX</t>
  </si>
  <si>
    <t>Exelon Corporation</t>
  </si>
  <si>
    <t>EXC</t>
  </si>
  <si>
    <t>GE Aerospace</t>
  </si>
  <si>
    <t>GE</t>
  </si>
  <si>
    <t>Genuine Parts Company</t>
  </si>
  <si>
    <t>GPC</t>
  </si>
  <si>
    <t>Gilead Sciences, Inc.</t>
  </si>
  <si>
    <t>GILD</t>
  </si>
  <si>
    <t>Iron Mountain, Inc.</t>
  </si>
  <si>
    <t>IRM</t>
  </si>
  <si>
    <t>Jack Henry &amp; Associates, Inc.</t>
  </si>
  <si>
    <t>JKHY</t>
  </si>
  <si>
    <t>Masco Corporation</t>
  </si>
  <si>
    <t>MAS</t>
  </si>
  <si>
    <t>Meta Platforms Inc Class A</t>
  </si>
  <si>
    <t>META</t>
  </si>
  <si>
    <t>Molson Coors Beverage Company</t>
  </si>
  <si>
    <t>TAP</t>
  </si>
  <si>
    <t>Monolithic Power Systems, Inc.</t>
  </si>
  <si>
    <t>MPWR</t>
  </si>
  <si>
    <t>Moody's Corporation</t>
  </si>
  <si>
    <t>MCO</t>
  </si>
  <si>
    <t>NextEra Energy, Inc.</t>
  </si>
  <si>
    <t>NEE</t>
  </si>
  <si>
    <t>PPL Corporation</t>
  </si>
  <si>
    <t>PPL</t>
  </si>
  <si>
    <t>Principal Financial Group, Inc</t>
  </si>
  <si>
    <t>PFG</t>
  </si>
  <si>
    <t>Public Service Enterprise Grou</t>
  </si>
  <si>
    <t>PEG</t>
  </si>
  <si>
    <t>Royal Caribbean Group</t>
  </si>
  <si>
    <t>RCL</t>
  </si>
  <si>
    <t>T. Rowe Price Group</t>
  </si>
  <si>
    <t>TROW</t>
  </si>
  <si>
    <t>Tractor Supply Company</t>
  </si>
  <si>
    <t>TSCO</t>
  </si>
  <si>
    <t>Ventas, Inc.</t>
  </si>
  <si>
    <t>VTR</t>
  </si>
  <si>
    <t>Vulcan Materials Company</t>
  </si>
  <si>
    <t>VMC</t>
  </si>
  <si>
    <t>Waste Management, Inc.</t>
  </si>
  <si>
    <t>WM</t>
  </si>
  <si>
    <t>Westinghouse Air Brake Technol</t>
  </si>
  <si>
    <t>WAB</t>
  </si>
  <si>
    <t>Analog Devices, Inc.</t>
  </si>
  <si>
    <t>ADI</t>
  </si>
  <si>
    <t>Booking Holdings Inc.</t>
  </si>
  <si>
    <t>BKNG</t>
  </si>
  <si>
    <t>Coca-Cola Company</t>
  </si>
  <si>
    <t>KO</t>
  </si>
  <si>
    <t>Coterra Energy Inc.</t>
  </si>
  <si>
    <t>CTRA</t>
  </si>
  <si>
    <t>Danaher Corporation</t>
  </si>
  <si>
    <t>DHR</t>
  </si>
  <si>
    <t>Diamondback Energy, Inc.</t>
  </si>
  <si>
    <t>FANG</t>
  </si>
  <si>
    <t>Domino's Pizza, Inc.</t>
  </si>
  <si>
    <t>DPZ</t>
  </si>
  <si>
    <t>DuPont de Nemours, Inc.</t>
  </si>
  <si>
    <t>DD</t>
  </si>
  <si>
    <t>Essex Property Trust, Inc.</t>
  </si>
  <si>
    <t>ESS</t>
  </si>
  <si>
    <t>Home Depot, Inc.</t>
  </si>
  <si>
    <t>HD</t>
  </si>
  <si>
    <t>Linde plc</t>
  </si>
  <si>
    <t>LIN</t>
  </si>
  <si>
    <t>Occidental Petroleum Corporati</t>
  </si>
  <si>
    <t>OXY</t>
  </si>
  <si>
    <t>PG&amp;E Corporation</t>
  </si>
  <si>
    <t>PCG</t>
  </si>
  <si>
    <t>Prologis, Inc.</t>
  </si>
  <si>
    <t>PLD</t>
  </si>
  <si>
    <t>Realty Income Corporation</t>
  </si>
  <si>
    <t>O</t>
  </si>
  <si>
    <t>SBA Communications Corp. Class</t>
  </si>
  <si>
    <t>SBAC</t>
  </si>
  <si>
    <t>Sempra</t>
  </si>
  <si>
    <t>SRE</t>
  </si>
  <si>
    <t>Sherwin-Williams Company</t>
  </si>
  <si>
    <t>SHW</t>
  </si>
  <si>
    <t>Steel Dynamics, Inc.</t>
  </si>
  <si>
    <t>STLD</t>
  </si>
  <si>
    <t>Thermo Fisher Scientific Inc.</t>
  </si>
  <si>
    <t>TMO</t>
  </si>
  <si>
    <t>Verisk Analytics, Inc.</t>
  </si>
  <si>
    <t>VRSK</t>
  </si>
  <si>
    <t>Walmart Inc.</t>
  </si>
  <si>
    <t>WMT</t>
  </si>
  <si>
    <t>Willis Towers Watson Public Li</t>
  </si>
  <si>
    <t>WTW</t>
  </si>
  <si>
    <t>The 4 decrease (includes reductions after dstrs) is -60.03%</t>
  </si>
  <si>
    <t>12 Months Feb,'25</t>
  </si>
  <si>
    <t>Allstate Corporation</t>
  </si>
  <si>
    <t>ALL</t>
  </si>
  <si>
    <t>Dell Technologies, Inc. Class</t>
  </si>
  <si>
    <t>DELL</t>
  </si>
  <si>
    <t>Devon Energy Corporation</t>
  </si>
  <si>
    <t>DVN</t>
  </si>
  <si>
    <t>Eaton Corp. Plc</t>
  </si>
  <si>
    <t>ETN</t>
  </si>
  <si>
    <t>eBay Inc.</t>
  </si>
  <si>
    <t>EBAY</t>
  </si>
  <si>
    <t>General Motors Company</t>
  </si>
  <si>
    <t>GM</t>
  </si>
  <si>
    <t>Weyerhaeuser Company</t>
  </si>
  <si>
    <t>WY</t>
  </si>
  <si>
    <t>Xcel Energy Inc.</t>
  </si>
  <si>
    <t>XEL</t>
  </si>
  <si>
    <t>408 issues (81.1%) with an S&amp;P indicated dividend rate, 83.4% of the market value</t>
  </si>
  <si>
    <t>Globe Life Inc.</t>
  </si>
  <si>
    <t>GL</t>
  </si>
  <si>
    <t>L3Harris Technologies Inc</t>
  </si>
  <si>
    <t>LHX</t>
  </si>
  <si>
    <t>Non-S&amp;P 500 current base consists of common issues with at least $25 million in market value (now and at year-end 2024), and excludes funds, foreign issues traded in the U.S., ETFs, and special stocks: 37.5% of them pay a cash dividend</t>
  </si>
  <si>
    <t>2023: March</t>
  </si>
  <si>
    <t>2022: March</t>
  </si>
  <si>
    <t>2021: March</t>
  </si>
  <si>
    <t>2020: March</t>
  </si>
  <si>
    <t>2019: March</t>
  </si>
  <si>
    <t>2018: March</t>
  </si>
  <si>
    <t>3 MO MAR,'18</t>
  </si>
  <si>
    <t>3 MO MAR,'19</t>
  </si>
  <si>
    <t>3 MO MAR,'20</t>
  </si>
  <si>
    <t>3 MO MAR,'21</t>
  </si>
  <si>
    <t>3 MO MAR,'22</t>
  </si>
  <si>
    <t>3 MO MAR,'23</t>
  </si>
  <si>
    <t>3 MO MAR,'24</t>
  </si>
  <si>
    <t>YTD MAR,'25</t>
  </si>
  <si>
    <t>2024: March</t>
  </si>
  <si>
    <t>Mar,'25</t>
  </si>
  <si>
    <t>American Express Company</t>
  </si>
  <si>
    <t>MAR</t>
  </si>
  <si>
    <t>AXP</t>
  </si>
  <si>
    <t>American Tower Corporation</t>
  </si>
  <si>
    <t>AMT</t>
  </si>
  <si>
    <t>Applied Materials, Inc.</t>
  </si>
  <si>
    <t>AMAT</t>
  </si>
  <si>
    <t>Best Buy Co., Inc.</t>
  </si>
  <si>
    <t>BBY</t>
  </si>
  <si>
    <t>General Dynamics Corporation</t>
  </si>
  <si>
    <t>GD</t>
  </si>
  <si>
    <t>Oracle Corporation</t>
  </si>
  <si>
    <t>ORCL</t>
  </si>
  <si>
    <t>Ross Stores, Inc.</t>
  </si>
  <si>
    <t>ROST</t>
  </si>
  <si>
    <t>TE Connectivity plc</t>
  </si>
  <si>
    <t>TEL</t>
  </si>
  <si>
    <t>UDR, Inc.</t>
  </si>
  <si>
    <t>UDR</t>
  </si>
  <si>
    <t>JPMorgan Chase &amp; Co.</t>
  </si>
  <si>
    <t>JPM</t>
  </si>
  <si>
    <t>Colgate-Palmolive Company</t>
  </si>
  <si>
    <t>CL</t>
  </si>
  <si>
    <t>Darden Restaurants, Inc.</t>
  </si>
  <si>
    <t>DRI</t>
  </si>
  <si>
    <t>Equity Residential</t>
  </si>
  <si>
    <t>EQR</t>
  </si>
  <si>
    <t>FirstEnergy Corp.</t>
  </si>
  <si>
    <t>FE</t>
  </si>
  <si>
    <t>Salesforce, Inc.</t>
  </si>
  <si>
    <t>CRM</t>
  </si>
  <si>
    <t>407 issues (80.9%) with an S&amp;P indicated dividend rate, 83.3% of the market value</t>
  </si>
  <si>
    <t>TJX Companies Inc</t>
  </si>
  <si>
    <t>TJX</t>
  </si>
  <si>
    <t>Non-S&amp;P 500 current base consists of common issues with at least $25 million in market value (now and at year-end 2024), and excludes funds, foreign issues traded in the U.S., ETFs, and special stocks: 38.0% of them pay a cash dividend</t>
  </si>
  <si>
    <t>2023: April</t>
  </si>
  <si>
    <t>2022: April</t>
  </si>
  <si>
    <t>2021: April</t>
  </si>
  <si>
    <t>2020: April</t>
  </si>
  <si>
    <t>2019: April</t>
  </si>
  <si>
    <t>2018: April</t>
  </si>
  <si>
    <t>2024: April</t>
  </si>
  <si>
    <t>4 MO APR,'18</t>
  </si>
  <si>
    <t>4 MO APR,'19</t>
  </si>
  <si>
    <t>4 MO APR,'20</t>
  </si>
  <si>
    <t>4 MO APR,'21</t>
  </si>
  <si>
    <t>4 MO APR,'22</t>
  </si>
  <si>
    <t>4 MO APR,'23</t>
  </si>
  <si>
    <t>4 MO APR,'24</t>
  </si>
  <si>
    <t>Apr,'25</t>
  </si>
  <si>
    <t>12 Months Mar,'25</t>
  </si>
  <si>
    <t>Aon Plc Class A</t>
  </si>
  <si>
    <t>APR</t>
  </si>
  <si>
    <t>AON</t>
  </si>
  <si>
    <t>Constellation Brands, Inc. Cla</t>
  </si>
  <si>
    <t>STZ</t>
  </si>
  <si>
    <t>Costco Wholesale Corporation</t>
  </si>
  <si>
    <t>COST</t>
  </si>
  <si>
    <t>Johnson &amp; Johnson</t>
  </si>
  <si>
    <t>JNJ</t>
  </si>
  <si>
    <t>Kinder Morgan Inc Class P</t>
  </si>
  <si>
    <t>KMI</t>
  </si>
  <si>
    <t>Procter &amp; Gamble Company</t>
  </si>
  <si>
    <t>PG</t>
  </si>
  <si>
    <t>Targa Resources Corp.</t>
  </si>
  <si>
    <t>TRGP</t>
  </si>
  <si>
    <t>Travelers Companies, Inc.</t>
  </si>
  <si>
    <t>TRV</t>
  </si>
  <si>
    <t>YTD APR,'25</t>
  </si>
  <si>
    <t>Ameriprise Financial, Inc.</t>
  </si>
  <si>
    <t>AMP</t>
  </si>
  <si>
    <t>Avery Dennison Corporation</t>
  </si>
  <si>
    <t>AVY</t>
  </si>
  <si>
    <t>Equifax Inc.</t>
  </si>
  <si>
    <t>EFX</t>
  </si>
  <si>
    <t>Invesco Ltd.</t>
  </si>
  <si>
    <t>IVZ</t>
  </si>
  <si>
    <t>MetLife, Inc.</t>
  </si>
  <si>
    <t>MET</t>
  </si>
  <si>
    <t>Nasdaq, Inc.</t>
  </si>
  <si>
    <t>NDAQ</t>
  </si>
  <si>
    <t>Otis Worldwide Corporation</t>
  </si>
  <si>
    <t>OTIS</t>
  </si>
  <si>
    <t>Phillips 66</t>
  </si>
  <si>
    <t>PSX</t>
  </si>
  <si>
    <t>QUALCOMM Incorporated</t>
  </si>
  <si>
    <t>QCOM</t>
  </si>
  <si>
    <t>Southern Company</t>
  </si>
  <si>
    <t>SO</t>
  </si>
  <si>
    <t>Synchrony Financial</t>
  </si>
  <si>
    <t>SYF</t>
  </si>
  <si>
    <t>Sysco Corporation</t>
  </si>
  <si>
    <t>SYY</t>
  </si>
  <si>
    <t>VeriSign, Inc.</t>
  </si>
  <si>
    <t>VRSN</t>
  </si>
  <si>
    <t>Parker-Hannifin Corporation</t>
  </si>
  <si>
    <t>PH</t>
  </si>
  <si>
    <t>12 Months Apr,'25</t>
  </si>
  <si>
    <t>408 issues (81.1%) with an S&amp;P indicated dividend rate, 82.7% of the market value</t>
  </si>
  <si>
    <t>Alphabet Inc. Class A</t>
  </si>
  <si>
    <t>GOOGL</t>
  </si>
  <si>
    <t>Alphabet Inc. Class C</t>
  </si>
  <si>
    <t>GOOG</t>
  </si>
  <si>
    <t>American Water Works Company,</t>
  </si>
  <si>
    <t>AWK</t>
  </si>
  <si>
    <t>International Business Machine</t>
  </si>
  <si>
    <t>IBM</t>
  </si>
  <si>
    <t>W.W. Grainger, Inc.</t>
  </si>
  <si>
    <t>GWW</t>
  </si>
  <si>
    <t>Non-S&amp;P 500 current base consists of common issues with at least $25 million in market value (now and at year-end 2024), and excludes funds, foreign issues traded in the U.S., ETFs, and special stocks: 38.4% of them pay a cash dividend</t>
  </si>
  <si>
    <t>May,'25</t>
  </si>
  <si>
    <t>MTD</t>
  </si>
  <si>
    <t>2023: MAY</t>
  </si>
  <si>
    <t>2022: MAY</t>
  </si>
  <si>
    <t>2021: MAY</t>
  </si>
  <si>
    <t>2020: MAY</t>
  </si>
  <si>
    <t>2019: MAY</t>
  </si>
  <si>
    <t>2018: MAY</t>
  </si>
  <si>
    <t>2024: MAY</t>
  </si>
  <si>
    <t>5 MO MAY,'18</t>
  </si>
  <si>
    <t>5 MO MAY,'19</t>
  </si>
  <si>
    <t>5 MO MAY,'20</t>
  </si>
  <si>
    <t>5 MO May,'21</t>
  </si>
  <si>
    <t>5 MO MAY,'22</t>
  </si>
  <si>
    <t>5 MO MAY,'23</t>
  </si>
  <si>
    <t>5 MO MAY,'24</t>
  </si>
  <si>
    <t>YTD MAY,'25</t>
  </si>
  <si>
    <t>5 MO May,'20</t>
  </si>
  <si>
    <t>The median increase is 5.83% and the average increase is 8.20%, 0 have at least doubled</t>
  </si>
  <si>
    <t>Non-S&amp;P 500 current base consists of common issues with at least $25 million in market value (now and at year-end 2024), and excludes funds, foreign issues traded in the U.S., ETFs, and special stocks: 38.5% of them pay a cash dividend</t>
  </si>
  <si>
    <t xml:space="preserve">176 increases and initiations consist of 170 unique issues; 4 decreases and suspensions consists of 4 unique issues </t>
  </si>
  <si>
    <t>Each dividend change is counted separately; 180 actions consists of 174 unique issues</t>
  </si>
  <si>
    <t>American International Group,</t>
  </si>
  <si>
    <t>MAY</t>
  </si>
  <si>
    <t>AIG</t>
  </si>
  <si>
    <t>Apollo Global Management Inc</t>
  </si>
  <si>
    <t>APO</t>
  </si>
  <si>
    <t>Apple Inc.</t>
  </si>
  <si>
    <t>AAPL</t>
  </si>
  <si>
    <t>Bunge Global SA</t>
  </si>
  <si>
    <t>BG</t>
  </si>
  <si>
    <t>Expeditors International of Wa</t>
  </si>
  <si>
    <t>EXPD</t>
  </si>
  <si>
    <t>FactSet Research Systems Inc.</t>
  </si>
  <si>
    <t>FDS</t>
  </si>
  <si>
    <t>IDEX Corporation</t>
  </si>
  <si>
    <t>IEX</t>
  </si>
  <si>
    <t>KKR &amp; Co Inc</t>
  </si>
  <si>
    <t>KKR</t>
  </si>
  <si>
    <t>Paychex, Inc.</t>
  </si>
  <si>
    <t>PAYX</t>
  </si>
  <si>
    <t>PepsiCo, Inc.</t>
  </si>
  <si>
    <t>PEP</t>
  </si>
  <si>
    <t>Pool Corporation</t>
  </si>
  <si>
    <t>POOL</t>
  </si>
  <si>
    <t>RTX Corporation</t>
  </si>
  <si>
    <t>RTX</t>
  </si>
  <si>
    <t>Vistra Corp.</t>
  </si>
  <si>
    <t>VST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</si>
</sst>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8">
    <numFmt numFmtId="43" formatCode="_(* #,##0.00_);_(* \(#,##0.00\);_(* &quot;-&quot;??_);_(@_)"/>
    <numFmt numFmtId="164" formatCode="0.0%"/>
    <numFmt numFmtId="165" formatCode="0.0"/>
    <numFmt numFmtId="166" formatCode="0.000"/>
    <numFmt numFmtId="167" formatCode="0.0000"/>
    <numFmt numFmtId="168" formatCode="&quot;$&quot;#,##0"/>
    <numFmt numFmtId="169" formatCode="0.00_);[Red]\(0.00\)"/>
    <numFmt numFmtId="170" formatCode="&quot;$&quot;#,##0.00"/>
    <numFmt numFmtId="171" formatCode="&quot;$&quot;#,##0.000"/>
    <numFmt numFmtId="172" formatCode="[$-409]d\-mmm\-yy;@"/>
    <numFmt numFmtId="173" formatCode="#,##0.000"/>
    <numFmt numFmtId="174" formatCode="0.000%"/>
    <numFmt numFmtId="175" formatCode="[$-409]mmmm\ d\,\ yyyy;@"/>
    <numFmt numFmtId="176" formatCode="0.00000"/>
    <numFmt numFmtId="177" formatCode="0.000000000%"/>
    <numFmt numFmtId="178" formatCode="&quot;$&quot;#,##0.00;[Red]&quot;$&quot;#,##0.00"/>
    <numFmt numFmtId="179" formatCode="0.00000000"/>
    <numFmt numFmtId="180" formatCode="&quot;$&quot;#,##0.0000"/>
  </numFmts>
  <fonts count="38">
    <font>
      <sz val="10"/>
      <name val="Arial"/>
    </font>
    <font>
      <sz val="11"/>
      <color theme="1"/>
      <name val="Calibri"/>
      <family val="2"/>
      <scheme val="minor"/>
    </font>
    <font>
      <sz val="10"/>
      <name val="Arial"/>
      <family val="2"/>
    </font>
    <font>
      <b/>
      <sz val="10"/>
      <name val="Arial"/>
      <family val="2"/>
    </font>
    <font>
      <sz val="10"/>
      <name val="Arial"/>
      <family val="2"/>
    </font>
    <font>
      <u/>
      <sz val="10"/>
      <color indexed="12"/>
      <name val="Arial"/>
      <family val="2"/>
    </font>
    <font>
      <sz val="9"/>
      <name val="TIMES"/>
    </font>
    <font>
      <b/>
      <sz val="10"/>
      <name val="Arial"/>
      <family val="2"/>
    </font>
    <font>
      <sz val="10"/>
      <name val="Arial"/>
      <family val="2"/>
    </font>
    <font>
      <b/>
      <sz val="10"/>
      <color indexed="18"/>
      <name val="Arial"/>
      <family val="2"/>
    </font>
    <font>
      <sz val="10"/>
      <color indexed="18"/>
      <name val="Arial"/>
      <family val="2"/>
    </font>
    <font>
      <b/>
      <sz val="10"/>
      <color indexed="17"/>
      <name val="Arial"/>
      <family val="2"/>
    </font>
    <font>
      <sz val="10"/>
      <color indexed="17"/>
      <name val="Arial"/>
      <family val="2"/>
    </font>
    <font>
      <b/>
      <sz val="10"/>
      <color indexed="12"/>
      <name val="Arial"/>
      <family val="2"/>
    </font>
    <font>
      <sz val="10"/>
      <color indexed="12"/>
      <name val="Arial"/>
      <family val="2"/>
    </font>
    <font>
      <sz val="8"/>
      <color indexed="8"/>
      <name val="Arial"/>
      <family val="2"/>
    </font>
    <font>
      <sz val="10"/>
      <color theme="1"/>
      <name val="Arial"/>
      <family val="2"/>
    </font>
    <font>
      <b/>
      <sz val="10"/>
      <color theme="1"/>
      <name val="Arial"/>
      <family val="2"/>
    </font>
    <font>
      <u/>
      <sz val="10"/>
      <color theme="1"/>
      <name val="Arial"/>
      <family val="2"/>
    </font>
    <font>
      <b/>
      <u/>
      <sz val="10"/>
      <color theme="1"/>
      <name val="Arial"/>
      <family val="2"/>
    </font>
    <font>
      <b/>
      <sz val="12"/>
      <name val="Arial"/>
      <family val="2"/>
    </font>
    <font>
      <b/>
      <sz val="10"/>
      <color rgb="FF0000FF"/>
      <name val="Arial"/>
      <family val="2"/>
    </font>
    <font>
      <sz val="10"/>
      <color rgb="FF0000FF"/>
      <name val="Arial"/>
      <family val="2"/>
    </font>
    <font>
      <b/>
      <sz val="10"/>
      <color rgb="FF008000"/>
      <name val="Arial"/>
      <family val="2"/>
    </font>
    <font>
      <b/>
      <sz val="10"/>
      <color rgb="FF000080"/>
      <name val="Arial"/>
      <family val="2"/>
    </font>
    <font>
      <sz val="10"/>
      <color rgb="FF008000"/>
      <name val="Arial"/>
      <family val="2"/>
    </font>
    <font>
      <sz val="10"/>
      <color rgb="FF000080"/>
      <name val="Arial"/>
      <family val="2"/>
    </font>
    <font>
      <b/>
      <sz val="10"/>
      <name val="Arial Unicode MS"/>
      <family val="2"/>
    </font>
    <font>
      <sz val="12"/>
      <name val="Arial"/>
      <family val="2"/>
    </font>
    <font>
      <b/>
      <sz val="10"/>
      <color indexed="8"/>
      <name val="Arial"/>
      <family val="2"/>
    </font>
    <font>
      <sz val="10"/>
      <name val="Arial"/>
      <family val="2"/>
    </font>
    <font>
      <b/>
      <sz val="12"/>
      <color theme="1"/>
      <name val="Arial"/>
      <family val="2"/>
    </font>
    <font>
      <sz val="8"/>
      <name val="Arial"/>
      <family val="2"/>
    </font>
    <font>
      <sz val="11"/>
      <color rgb="FFFF0000"/>
      <name val="Arial"/>
      <family val="2"/>
    </font>
    <font>
      <sz val="10"/>
      <color rgb="FFFF0000"/>
      <name val="Arial"/>
      <family val="2"/>
    </font>
    <font>
      <b/>
      <sz val="11"/>
      <name val="Arial"/>
      <family val="2"/>
    </font>
    <font>
      <b/>
      <sz val="11"/>
      <color theme="1"/>
      <name val="Arial"/>
      <family val="2"/>
    </font>
    <font>
      <sz val="12"/>
      <color theme="1"/>
      <name val="Arial"/>
      <family val="2"/>
    </font>
  </fonts>
  <fills count="2">
    <fill>
      <patternFill patternType="none"/>
    </fill>
    <fill>
      <patternFill patternType="gray125"/>
    </fill>
  </fills>
  <borders count="1">
    <border>
      <left/>
      <right/>
      <top/>
      <bottom/>
      <diagonal/>
    </border>
  </borders>
  <cellStyleXfs count="29">
    <xf numFmtId="0" fontId="0"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43" fontId="2" fillId="0" borderId="0" applyFont="0" applyFill="0" applyBorder="0" applyAlignment="0" applyProtection="0"/>
    <xf numFmtId="0" fontId="6" fillId="0" borderId="0"/>
    <xf numFmtId="0" fontId="6" fillId="0" borderId="0"/>
    <xf numFmtId="0" fontId="5" fillId="0" borderId="0" applyNumberFormat="0" applyFill="0" applyBorder="0" applyAlignment="0" applyProtection="0">
      <alignment vertical="top"/>
      <protection locked="0"/>
    </xf>
    <xf numFmtId="0" fontId="6" fillId="0" borderId="0"/>
    <xf numFmtId="0" fontId="2" fillId="0" borderId="0"/>
    <xf numFmtId="0" fontId="2" fillId="0" borderId="0"/>
    <xf numFmtId="0" fontId="2" fillId="0" borderId="0"/>
    <xf numFmtId="0" fontId="15" fillId="0" borderId="0">
      <alignment vertical="top"/>
    </xf>
    <xf numFmtId="0" fontId="8" fillId="0" borderId="0" applyNumberFormat="0" applyFill="0" applyBorder="0" applyAlignment="0" applyProtection="0"/>
    <xf numFmtId="172" fontId="2" fillId="0" borderId="0" applyNumberFormat="0" applyFill="0" applyBorder="0" applyAlignment="0" applyProtection="0"/>
    <xf numFmtId="172" fontId="2" fillId="0" borderId="0"/>
    <xf numFmtId="172" fontId="2" fillId="0" borderId="0"/>
    <xf numFmtId="172" fontId="2" fillId="0" borderId="0" applyNumberFormat="0" applyFill="0" applyBorder="0" applyAlignment="0" applyProtection="0"/>
    <xf numFmtId="172" fontId="6" fillId="0" borderId="0"/>
    <xf numFmtId="172" fontId="6" fillId="0" borderId="0"/>
    <xf numFmtId="172" fontId="5" fillId="0" borderId="0" applyNumberFormat="0" applyFill="0" applyBorder="0" applyAlignment="0" applyProtection="0">
      <alignment vertical="top"/>
      <protection locked="0"/>
    </xf>
    <xf numFmtId="172" fontId="6" fillId="0" borderId="0"/>
    <xf numFmtId="9" fontId="2" fillId="0" borderId="0" applyFont="0" applyFill="0" applyBorder="0" applyAlignment="0" applyProtection="0"/>
    <xf numFmtId="172" fontId="15" fillId="0" borderId="0">
      <alignment vertical="top"/>
    </xf>
    <xf numFmtId="172" fontId="2" fillId="0" borderId="0"/>
    <xf numFmtId="172" fontId="2" fillId="0" borderId="0"/>
    <xf numFmtId="172" fontId="2" fillId="0" borderId="0"/>
    <xf numFmtId="0" fontId="1" fillId="0" borderId="0"/>
    <xf numFmtId="172" fontId="30" fillId="0" borderId="0"/>
  </cellStyleXfs>
  <cellXfs count="254">
    <xf numFmtId="0" fontId="0" fillId="0" borderId="0" xfId="0"/>
    <xf numFmtId="14" fontId="0" fillId="0" borderId="0" xfId="13" applyNumberFormat="1" applyFont="1"/>
    <xf numFmtId="2" fontId="0" fillId="0" borderId="0" xfId="13" applyNumberFormat="1" applyFont="1"/>
    <xf numFmtId="49" fontId="0" fillId="0" borderId="0" xfId="13" applyNumberFormat="1" applyFont="1"/>
    <xf numFmtId="10" fontId="0" fillId="0" borderId="0" xfId="13" applyNumberFormat="1" applyFont="1"/>
    <xf numFmtId="0" fontId="3" fillId="0" borderId="0" xfId="13" applyFont="1" applyAlignment="1">
      <alignment horizontal="left"/>
    </xf>
    <xf numFmtId="2" fontId="3" fillId="0" borderId="0" xfId="13" applyNumberFormat="1" applyFont="1"/>
    <xf numFmtId="0" fontId="3" fillId="0" borderId="0" xfId="13" applyFont="1"/>
    <xf numFmtId="0" fontId="0" fillId="0" borderId="0" xfId="13" applyFont="1" applyAlignment="1">
      <alignment horizontal="left"/>
    </xf>
    <xf numFmtId="1" fontId="0" fillId="0" borderId="0" xfId="13" applyNumberFormat="1" applyFont="1"/>
    <xf numFmtId="165" fontId="0" fillId="0" borderId="0" xfId="13" applyNumberFormat="1" applyFont="1"/>
    <xf numFmtId="1" fontId="0" fillId="0" borderId="0" xfId="13" applyNumberFormat="1" applyFont="1" applyAlignment="1">
      <alignment horizontal="left"/>
    </xf>
    <xf numFmtId="2" fontId="3" fillId="0" borderId="0" xfId="13" applyNumberFormat="1" applyFont="1" applyAlignment="1">
      <alignment horizontal="right"/>
    </xf>
    <xf numFmtId="0" fontId="4" fillId="0" borderId="0" xfId="13" applyFont="1" applyAlignment="1">
      <alignment horizontal="left"/>
    </xf>
    <xf numFmtId="2" fontId="4" fillId="0" borderId="0" xfId="13" applyNumberFormat="1" applyFont="1"/>
    <xf numFmtId="1" fontId="0" fillId="0" borderId="0" xfId="13" applyNumberFormat="1" applyFont="1" applyAlignment="1">
      <alignment horizontal="right"/>
    </xf>
    <xf numFmtId="165" fontId="0" fillId="0" borderId="0" xfId="13" applyNumberFormat="1" applyFont="1" applyAlignment="1">
      <alignment horizontal="right"/>
    </xf>
    <xf numFmtId="2" fontId="0" fillId="0" borderId="0" xfId="13" applyNumberFormat="1" applyFont="1" applyAlignment="1">
      <alignment horizontal="right"/>
    </xf>
    <xf numFmtId="14" fontId="0" fillId="0" borderId="0" xfId="13" applyNumberFormat="1" applyFont="1" applyAlignment="1">
      <alignment horizontal="left"/>
    </xf>
    <xf numFmtId="49" fontId="0" fillId="0" borderId="0" xfId="13" applyNumberFormat="1" applyFont="1" applyAlignment="1">
      <alignment horizontal="left"/>
    </xf>
    <xf numFmtId="10" fontId="3" fillId="0" borderId="0" xfId="13" applyNumberFormat="1" applyFont="1" applyAlignment="1">
      <alignment horizontal="right"/>
    </xf>
    <xf numFmtId="10" fontId="0" fillId="0" borderId="0" xfId="13" applyNumberFormat="1" applyFont="1" applyAlignment="1">
      <alignment horizontal="right"/>
    </xf>
    <xf numFmtId="0" fontId="0" fillId="0" borderId="0" xfId="13" applyFont="1" applyAlignment="1">
      <alignment horizontal="right"/>
    </xf>
    <xf numFmtId="10" fontId="3" fillId="0" borderId="0" xfId="13" applyNumberFormat="1" applyFont="1"/>
    <xf numFmtId="10" fontId="4" fillId="0" borderId="0" xfId="13" applyNumberFormat="1" applyFont="1" applyAlignment="1">
      <alignment horizontal="right"/>
    </xf>
    <xf numFmtId="10" fontId="4" fillId="0" borderId="0" xfId="13" applyNumberFormat="1" applyFont="1"/>
    <xf numFmtId="0" fontId="4" fillId="0" borderId="0" xfId="13" applyFont="1" applyAlignment="1">
      <alignment horizontal="right"/>
    </xf>
    <xf numFmtId="166" fontId="0" fillId="0" borderId="0" xfId="13" applyNumberFormat="1" applyFont="1" applyAlignment="1">
      <alignment horizontal="right"/>
    </xf>
    <xf numFmtId="167" fontId="0" fillId="0" borderId="0" xfId="13" applyNumberFormat="1" applyFont="1" applyAlignment="1">
      <alignment horizontal="right"/>
    </xf>
    <xf numFmtId="2" fontId="4" fillId="0" borderId="0" xfId="13" applyNumberFormat="1" applyFont="1" applyAlignment="1">
      <alignment horizontal="right"/>
    </xf>
    <xf numFmtId="167" fontId="0" fillId="0" borderId="0" xfId="13" applyNumberFormat="1" applyFont="1"/>
    <xf numFmtId="166" fontId="0" fillId="0" borderId="0" xfId="13" applyNumberFormat="1" applyFont="1"/>
    <xf numFmtId="49" fontId="4" fillId="0" borderId="0" xfId="13" applyNumberFormat="1" applyFont="1" applyAlignment="1">
      <alignment horizontal="left"/>
    </xf>
    <xf numFmtId="1" fontId="4" fillId="0" borderId="0" xfId="13" applyNumberFormat="1" applyFont="1"/>
    <xf numFmtId="0" fontId="4" fillId="0" borderId="0" xfId="13" applyFont="1"/>
    <xf numFmtId="164" fontId="0" fillId="0" borderId="0" xfId="13" applyNumberFormat="1" applyFont="1"/>
    <xf numFmtId="2" fontId="4" fillId="0" borderId="0" xfId="13" applyNumberFormat="1" applyFont="1" applyAlignment="1">
      <alignment horizontal="right" vertical="center"/>
    </xf>
    <xf numFmtId="1" fontId="4" fillId="0" borderId="0" xfId="13" applyNumberFormat="1" applyFont="1" applyAlignment="1">
      <alignment horizontal="right"/>
    </xf>
    <xf numFmtId="1" fontId="3" fillId="0" borderId="0" xfId="13" applyNumberFormat="1" applyFont="1"/>
    <xf numFmtId="0" fontId="2" fillId="0" borderId="0" xfId="13" applyFont="1" applyAlignment="1">
      <alignment horizontal="left"/>
    </xf>
    <xf numFmtId="0" fontId="7" fillId="0" borderId="0" xfId="13" applyFont="1" applyAlignment="1">
      <alignment horizontal="left"/>
    </xf>
    <xf numFmtId="2" fontId="7" fillId="0" borderId="0" xfId="13" applyNumberFormat="1" applyFont="1"/>
    <xf numFmtId="2" fontId="7" fillId="0" borderId="0" xfId="13" applyNumberFormat="1" applyFont="1" applyAlignment="1">
      <alignment horizontal="right"/>
    </xf>
    <xf numFmtId="0" fontId="7" fillId="0" borderId="0" xfId="13" applyFont="1"/>
    <xf numFmtId="166" fontId="4" fillId="0" borderId="0" xfId="13" applyNumberFormat="1" applyFont="1"/>
    <xf numFmtId="2" fontId="2" fillId="0" borderId="0" xfId="4" applyNumberFormat="1" applyBorder="1" applyAlignment="1">
      <alignment horizontal="right"/>
    </xf>
    <xf numFmtId="164" fontId="4" fillId="0" borderId="0" xfId="13" applyNumberFormat="1" applyFont="1"/>
    <xf numFmtId="2" fontId="2" fillId="0" borderId="0" xfId="13" applyNumberFormat="1" applyFont="1" applyAlignment="1">
      <alignment horizontal="right"/>
    </xf>
    <xf numFmtId="0" fontId="2" fillId="0" borderId="0" xfId="13" applyFont="1"/>
    <xf numFmtId="167" fontId="4" fillId="0" borderId="0" xfId="13" applyNumberFormat="1" applyFont="1" applyAlignment="1">
      <alignment horizontal="right"/>
    </xf>
    <xf numFmtId="170" fontId="0" fillId="0" borderId="0" xfId="13" applyNumberFormat="1" applyFont="1" applyAlignment="1">
      <alignment horizontal="right"/>
    </xf>
    <xf numFmtId="170" fontId="4" fillId="0" borderId="0" xfId="13" applyNumberFormat="1" applyFont="1" applyAlignment="1">
      <alignment horizontal="right"/>
    </xf>
    <xf numFmtId="0" fontId="4" fillId="0" borderId="0" xfId="13" applyFont="1" applyBorder="1" applyAlignment="1">
      <alignment horizontal="right"/>
    </xf>
    <xf numFmtId="1" fontId="3" fillId="0" borderId="0" xfId="13" applyNumberFormat="1" applyFont="1" applyBorder="1" applyAlignment="1">
      <alignment horizontal="right"/>
    </xf>
    <xf numFmtId="164" fontId="3" fillId="0" borderId="0" xfId="13" applyNumberFormat="1" applyFont="1"/>
    <xf numFmtId="1" fontId="3" fillId="0" borderId="0" xfId="13" applyNumberFormat="1" applyFont="1" applyAlignment="1">
      <alignment horizontal="right"/>
    </xf>
    <xf numFmtId="170" fontId="0" fillId="0" borderId="0" xfId="13" applyNumberFormat="1" applyFont="1"/>
    <xf numFmtId="0" fontId="3" fillId="0" borderId="0" xfId="13" applyFont="1" applyBorder="1"/>
    <xf numFmtId="170" fontId="0" fillId="0" borderId="0" xfId="4" applyNumberFormat="1" applyFont="1" applyBorder="1" applyAlignment="1">
      <alignment horizontal="right"/>
    </xf>
    <xf numFmtId="0" fontId="3" fillId="0" borderId="0" xfId="13" applyFont="1" applyAlignment="1">
      <alignment horizontal="right"/>
    </xf>
    <xf numFmtId="14" fontId="3" fillId="0" borderId="0" xfId="13" applyNumberFormat="1" applyFont="1" applyAlignment="1">
      <alignment horizontal="right"/>
    </xf>
    <xf numFmtId="170" fontId="2" fillId="0" borderId="0" xfId="13" applyNumberFormat="1" applyFont="1" applyAlignment="1">
      <alignment horizontal="right"/>
    </xf>
    <xf numFmtId="2" fontId="2" fillId="0" borderId="0" xfId="10" applyNumberFormat="1"/>
    <xf numFmtId="1" fontId="2" fillId="0" borderId="0" xfId="13" applyNumberFormat="1" applyFont="1"/>
    <xf numFmtId="49" fontId="2" fillId="0" borderId="0" xfId="13" applyNumberFormat="1" applyFont="1" applyAlignment="1">
      <alignment horizontal="right"/>
    </xf>
    <xf numFmtId="1" fontId="2" fillId="0" borderId="0" xfId="13" applyNumberFormat="1" applyFont="1" applyAlignment="1">
      <alignment horizontal="right"/>
    </xf>
    <xf numFmtId="14" fontId="3" fillId="0" borderId="0" xfId="13" applyNumberFormat="1" applyFont="1" applyBorder="1"/>
    <xf numFmtId="0" fontId="9" fillId="0" borderId="0" xfId="13" applyFont="1" applyAlignment="1">
      <alignment horizontal="right"/>
    </xf>
    <xf numFmtId="49" fontId="9" fillId="0" borderId="0" xfId="13" applyNumberFormat="1" applyFont="1" applyBorder="1" applyAlignment="1">
      <alignment horizontal="right"/>
    </xf>
    <xf numFmtId="10" fontId="10" fillId="0" borderId="0" xfId="13" applyNumberFormat="1" applyFont="1" applyBorder="1" applyAlignment="1">
      <alignment horizontal="right"/>
    </xf>
    <xf numFmtId="10" fontId="9" fillId="0" borderId="0" xfId="13" applyNumberFormat="1" applyFont="1" applyBorder="1" applyAlignment="1">
      <alignment horizontal="right"/>
    </xf>
    <xf numFmtId="0" fontId="11" fillId="0" borderId="0" xfId="13" applyFont="1" applyAlignment="1">
      <alignment horizontal="right"/>
    </xf>
    <xf numFmtId="49" fontId="11" fillId="0" borderId="0" xfId="13" applyNumberFormat="1" applyFont="1" applyBorder="1" applyAlignment="1">
      <alignment horizontal="right"/>
    </xf>
    <xf numFmtId="10" fontId="12" fillId="0" borderId="0" xfId="13" applyNumberFormat="1" applyFont="1" applyBorder="1" applyAlignment="1">
      <alignment horizontal="right"/>
    </xf>
    <xf numFmtId="10" fontId="11" fillId="0" borderId="0" xfId="13" applyNumberFormat="1" applyFont="1" applyBorder="1" applyAlignment="1">
      <alignment horizontal="right"/>
    </xf>
    <xf numFmtId="0" fontId="13" fillId="0" borderId="0" xfId="13" applyFont="1" applyAlignment="1">
      <alignment horizontal="right"/>
    </xf>
    <xf numFmtId="49" fontId="13" fillId="0" borderId="0" xfId="13" applyNumberFormat="1" applyFont="1" applyBorder="1" applyAlignment="1">
      <alignment horizontal="right"/>
    </xf>
    <xf numFmtId="0" fontId="14" fillId="0" borderId="0" xfId="13" applyFont="1" applyBorder="1" applyAlignment="1">
      <alignment horizontal="right"/>
    </xf>
    <xf numFmtId="1" fontId="13" fillId="0" borderId="0" xfId="13" applyNumberFormat="1" applyFont="1" applyBorder="1" applyAlignment="1">
      <alignment horizontal="right"/>
    </xf>
    <xf numFmtId="0" fontId="13" fillId="0" borderId="0" xfId="13" applyFont="1" applyBorder="1" applyAlignment="1">
      <alignment horizontal="right"/>
    </xf>
    <xf numFmtId="170" fontId="2" fillId="0" borderId="0" xfId="9" applyNumberFormat="1"/>
    <xf numFmtId="14" fontId="9" fillId="0" borderId="0" xfId="13" applyNumberFormat="1" applyFont="1" applyBorder="1" applyAlignment="1">
      <alignment horizontal="right"/>
    </xf>
    <xf numFmtId="14" fontId="11" fillId="0" borderId="0" xfId="13" applyNumberFormat="1" applyFont="1" applyBorder="1" applyAlignment="1">
      <alignment horizontal="right"/>
    </xf>
    <xf numFmtId="14" fontId="13" fillId="0" borderId="0" xfId="13" applyNumberFormat="1" applyFont="1" applyBorder="1" applyAlignment="1">
      <alignment horizontal="right"/>
    </xf>
    <xf numFmtId="10" fontId="14" fillId="0" borderId="0" xfId="13" applyNumberFormat="1" applyFont="1" applyBorder="1" applyAlignment="1">
      <alignment horizontal="right"/>
    </xf>
    <xf numFmtId="10" fontId="13" fillId="0" borderId="0" xfId="13" applyNumberFormat="1" applyFont="1" applyBorder="1" applyAlignment="1">
      <alignment horizontal="right"/>
    </xf>
    <xf numFmtId="0" fontId="2" fillId="0" borderId="0" xfId="13" applyFont="1" applyBorder="1"/>
    <xf numFmtId="170" fontId="0" fillId="0" borderId="0" xfId="0" applyNumberFormat="1" applyAlignment="1">
      <alignment horizontal="right"/>
    </xf>
    <xf numFmtId="10" fontId="0" fillId="0" borderId="0" xfId="0" applyNumberFormat="1" applyAlignment="1">
      <alignment horizontal="right"/>
    </xf>
    <xf numFmtId="170" fontId="0" fillId="0" borderId="0" xfId="0" applyNumberFormat="1"/>
    <xf numFmtId="10" fontId="0" fillId="0" borderId="0" xfId="0" applyNumberFormat="1"/>
    <xf numFmtId="49" fontId="2" fillId="0" borderId="0" xfId="13" applyNumberFormat="1" applyFont="1" applyAlignment="1">
      <alignment horizontal="left"/>
    </xf>
    <xf numFmtId="170" fontId="3" fillId="0" borderId="0" xfId="13" applyNumberFormat="1" applyFont="1" applyAlignment="1">
      <alignment horizontal="right"/>
    </xf>
    <xf numFmtId="2" fontId="2" fillId="0" borderId="0" xfId="13" applyNumberFormat="1" applyFont="1"/>
    <xf numFmtId="0" fontId="2" fillId="0" borderId="0" xfId="13" applyFont="1" applyAlignment="1">
      <alignment horizontal="right"/>
    </xf>
    <xf numFmtId="0" fontId="2" fillId="0" borderId="0" xfId="0" applyFont="1"/>
    <xf numFmtId="1" fontId="2" fillId="0" borderId="0" xfId="13" applyNumberFormat="1" applyFont="1" applyAlignment="1">
      <alignment horizontal="left"/>
    </xf>
    <xf numFmtId="167" fontId="2" fillId="0" borderId="0" xfId="13" applyNumberFormat="1" applyFont="1" applyAlignment="1">
      <alignment horizontal="right"/>
    </xf>
    <xf numFmtId="173" fontId="0" fillId="0" borderId="0" xfId="13" applyNumberFormat="1" applyFont="1" applyAlignment="1">
      <alignment horizontal="right"/>
    </xf>
    <xf numFmtId="173" fontId="0" fillId="0" borderId="0" xfId="0" applyNumberFormat="1"/>
    <xf numFmtId="173" fontId="0" fillId="0" borderId="0" xfId="0" applyNumberFormat="1" applyAlignment="1">
      <alignment horizontal="right"/>
    </xf>
    <xf numFmtId="3" fontId="2" fillId="0" borderId="0" xfId="13" applyNumberFormat="1" applyFont="1" applyAlignment="1">
      <alignment horizontal="right"/>
    </xf>
    <xf numFmtId="1" fontId="0" fillId="0" borderId="0" xfId="0" applyNumberFormat="1"/>
    <xf numFmtId="49" fontId="3" fillId="0" borderId="0" xfId="13" applyNumberFormat="1" applyFont="1" applyAlignment="1">
      <alignment horizontal="right"/>
    </xf>
    <xf numFmtId="170" fontId="2" fillId="0" borderId="0" xfId="13" applyNumberFormat="1" applyFont="1"/>
    <xf numFmtId="3" fontId="2" fillId="0" borderId="0" xfId="13" applyNumberFormat="1" applyFont="1"/>
    <xf numFmtId="168" fontId="2" fillId="0" borderId="0" xfId="13" applyNumberFormat="1" applyFont="1"/>
    <xf numFmtId="10" fontId="2" fillId="0" borderId="0" xfId="13" applyNumberFormat="1" applyFont="1" applyAlignment="1">
      <alignment horizontal="right"/>
    </xf>
    <xf numFmtId="2" fontId="3" fillId="0" borderId="0" xfId="14" applyNumberFormat="1" applyFont="1" applyAlignment="1">
      <alignment horizontal="right"/>
    </xf>
    <xf numFmtId="172" fontId="3" fillId="0" borderId="0" xfId="14" applyFont="1" applyAlignment="1">
      <alignment horizontal="left"/>
    </xf>
    <xf numFmtId="1" fontId="3" fillId="0" borderId="0" xfId="14" applyNumberFormat="1" applyFont="1" applyAlignment="1">
      <alignment horizontal="right"/>
    </xf>
    <xf numFmtId="172" fontId="3" fillId="0" borderId="0" xfId="26" applyFont="1" applyAlignment="1">
      <alignment horizontal="left"/>
    </xf>
    <xf numFmtId="172" fontId="3" fillId="0" borderId="0" xfId="26" applyFont="1" applyAlignment="1">
      <alignment horizontal="right"/>
    </xf>
    <xf numFmtId="168" fontId="2" fillId="0" borderId="0" xfId="26" applyNumberFormat="1" applyFont="1" applyAlignment="1">
      <alignment horizontal="right"/>
    </xf>
    <xf numFmtId="168" fontId="2" fillId="0" borderId="0" xfId="14" applyNumberFormat="1" applyFont="1" applyAlignment="1">
      <alignment horizontal="right"/>
    </xf>
    <xf numFmtId="1" fontId="2" fillId="0" borderId="0" xfId="14" applyNumberFormat="1" applyFont="1" applyAlignment="1">
      <alignment horizontal="right"/>
    </xf>
    <xf numFmtId="2" fontId="2" fillId="0" borderId="0" xfId="14" applyNumberFormat="1" applyFont="1" applyAlignment="1">
      <alignment horizontal="right"/>
    </xf>
    <xf numFmtId="49" fontId="3" fillId="0" borderId="0" xfId="26" applyNumberFormat="1" applyFont="1" applyAlignment="1">
      <alignment horizontal="left"/>
    </xf>
    <xf numFmtId="0" fontId="3" fillId="0" borderId="0" xfId="0" applyFont="1"/>
    <xf numFmtId="171" fontId="0" fillId="0" borderId="0" xfId="0" applyNumberFormat="1" applyAlignment="1">
      <alignment horizontal="right"/>
    </xf>
    <xf numFmtId="171" fontId="0" fillId="0" borderId="0" xfId="0" applyNumberFormat="1"/>
    <xf numFmtId="2" fontId="17" fillId="0" borderId="0" xfId="13" applyNumberFormat="1" applyFont="1"/>
    <xf numFmtId="169" fontId="18" fillId="0" borderId="0" xfId="7" applyNumberFormat="1" applyFont="1" applyBorder="1" applyAlignment="1" applyProtection="1">
      <alignment horizontal="left"/>
    </xf>
    <xf numFmtId="0" fontId="16" fillId="0" borderId="0" xfId="0" applyFont="1"/>
    <xf numFmtId="169" fontId="19" fillId="0" borderId="0" xfId="7" applyNumberFormat="1" applyFont="1" applyBorder="1" applyAlignment="1" applyProtection="1">
      <alignment horizontal="left"/>
    </xf>
    <xf numFmtId="172" fontId="3" fillId="0" borderId="0" xfId="26" applyNumberFormat="1" applyFont="1" applyAlignment="1">
      <alignment horizontal="left"/>
    </xf>
    <xf numFmtId="1" fontId="2" fillId="0" borderId="0" xfId="0" applyNumberFormat="1" applyFont="1"/>
    <xf numFmtId="170" fontId="2" fillId="0" borderId="0" xfId="0" applyNumberFormat="1" applyFont="1" applyAlignment="1">
      <alignment horizontal="right"/>
    </xf>
    <xf numFmtId="10" fontId="2" fillId="0" borderId="0" xfId="0" applyNumberFormat="1" applyFont="1" applyAlignment="1">
      <alignment horizontal="right"/>
    </xf>
    <xf numFmtId="174" fontId="2" fillId="0" borderId="0" xfId="0" applyNumberFormat="1" applyFont="1" applyAlignment="1">
      <alignment horizontal="right"/>
    </xf>
    <xf numFmtId="0" fontId="3" fillId="0" borderId="0" xfId="13" applyFont="1" applyBorder="1" applyAlignment="1">
      <alignment horizontal="right"/>
    </xf>
    <xf numFmtId="10" fontId="2" fillId="0" borderId="0" xfId="13" applyNumberFormat="1" applyFont="1"/>
    <xf numFmtId="170" fontId="2" fillId="0" borderId="0" xfId="0" applyNumberFormat="1" applyFont="1"/>
    <xf numFmtId="10" fontId="2" fillId="0" borderId="0" xfId="0" applyNumberFormat="1" applyFont="1"/>
    <xf numFmtId="0" fontId="2" fillId="0" borderId="0" xfId="13" applyFont="1" applyAlignment="1">
      <alignment horizontal="center"/>
    </xf>
    <xf numFmtId="170" fontId="2" fillId="0" borderId="0" xfId="13" applyNumberFormat="1" applyFont="1" applyAlignment="1">
      <alignment horizontal="center"/>
    </xf>
    <xf numFmtId="49" fontId="3" fillId="0" borderId="0" xfId="13" applyNumberFormat="1" applyFont="1" applyAlignment="1">
      <alignment horizontal="left"/>
    </xf>
    <xf numFmtId="175" fontId="2" fillId="0" borderId="0" xfId="13" applyNumberFormat="1" applyFont="1"/>
    <xf numFmtId="0" fontId="2" fillId="0" borderId="0" xfId="0" applyFont="1" applyAlignment="1">
      <alignment horizontal="left"/>
    </xf>
    <xf numFmtId="1" fontId="17" fillId="0" borderId="0" xfId="0" applyNumberFormat="1" applyFont="1"/>
    <xf numFmtId="170" fontId="17" fillId="0" borderId="0" xfId="0" applyNumberFormat="1" applyFont="1" applyAlignment="1">
      <alignment horizontal="right"/>
    </xf>
    <xf numFmtId="10" fontId="17" fillId="0" borderId="0" xfId="0" applyNumberFormat="1" applyFont="1" applyAlignment="1">
      <alignment horizontal="right"/>
    </xf>
    <xf numFmtId="174" fontId="17" fillId="0" borderId="0" xfId="0" applyNumberFormat="1" applyFont="1" applyAlignment="1">
      <alignment horizontal="right"/>
    </xf>
    <xf numFmtId="170" fontId="2" fillId="0" borderId="0" xfId="13" applyNumberFormat="1" applyFont="1" applyBorder="1" applyAlignment="1">
      <alignment horizontal="right"/>
    </xf>
    <xf numFmtId="0" fontId="2" fillId="0" borderId="0" xfId="0" applyFont="1" applyAlignment="1">
      <alignment horizontal="right"/>
    </xf>
    <xf numFmtId="164" fontId="2" fillId="0" borderId="0" xfId="13" applyNumberFormat="1" applyFont="1"/>
    <xf numFmtId="166" fontId="2" fillId="0" borderId="0" xfId="13" applyNumberFormat="1" applyFont="1" applyAlignment="1">
      <alignment horizontal="right"/>
    </xf>
    <xf numFmtId="2" fontId="3" fillId="0" borderId="0" xfId="13" applyNumberFormat="1" applyFont="1" applyAlignment="1">
      <alignment horizontal="left"/>
    </xf>
    <xf numFmtId="14" fontId="3" fillId="0" borderId="0" xfId="13" applyNumberFormat="1" applyFont="1"/>
    <xf numFmtId="0" fontId="3" fillId="0" borderId="0" xfId="13" applyNumberFormat="1" applyFont="1" applyAlignment="1">
      <alignment horizontal="right"/>
    </xf>
    <xf numFmtId="1" fontId="22" fillId="0" borderId="0" xfId="26" applyNumberFormat="1" applyFont="1" applyBorder="1" applyAlignment="1">
      <alignment horizontal="right"/>
    </xf>
    <xf numFmtId="10" fontId="22" fillId="0" borderId="0" xfId="26" applyNumberFormat="1" applyFont="1" applyBorder="1" applyAlignment="1">
      <alignment horizontal="right"/>
    </xf>
    <xf numFmtId="172" fontId="21" fillId="0" borderId="0" xfId="26" applyFont="1" applyAlignment="1">
      <alignment horizontal="left"/>
    </xf>
    <xf numFmtId="49" fontId="21" fillId="0" borderId="0" xfId="26" applyNumberFormat="1" applyFont="1" applyBorder="1" applyAlignment="1">
      <alignment horizontal="left"/>
    </xf>
    <xf numFmtId="0" fontId="21" fillId="0" borderId="0" xfId="26" applyNumberFormat="1" applyFont="1" applyBorder="1" applyAlignment="1">
      <alignment horizontal="left"/>
    </xf>
    <xf numFmtId="0" fontId="21" fillId="0" borderId="0" xfId="0" applyFont="1"/>
    <xf numFmtId="172" fontId="21" fillId="0" borderId="0" xfId="26" applyFont="1" applyFill="1" applyAlignment="1">
      <alignment horizontal="center"/>
    </xf>
    <xf numFmtId="172" fontId="23" fillId="0" borderId="0" xfId="26" applyFont="1" applyFill="1" applyAlignment="1">
      <alignment horizontal="center"/>
    </xf>
    <xf numFmtId="172" fontId="24" fillId="0" borderId="0" xfId="26" applyFont="1" applyFill="1" applyAlignment="1">
      <alignment horizontal="center"/>
    </xf>
    <xf numFmtId="0" fontId="21" fillId="0" borderId="0" xfId="0" applyFont="1" applyAlignment="1">
      <alignment horizontal="center"/>
    </xf>
    <xf numFmtId="49" fontId="21" fillId="0" borderId="0" xfId="26" applyNumberFormat="1" applyFont="1" applyFill="1" applyBorder="1" applyAlignment="1">
      <alignment horizontal="center"/>
    </xf>
    <xf numFmtId="49" fontId="23" fillId="0" borderId="0" xfId="26" applyNumberFormat="1" applyFont="1" applyFill="1" applyBorder="1" applyAlignment="1">
      <alignment horizontal="center"/>
    </xf>
    <xf numFmtId="49" fontId="24" fillId="0" borderId="0" xfId="26" applyNumberFormat="1" applyFont="1" applyFill="1" applyBorder="1" applyAlignment="1">
      <alignment horizontal="center"/>
    </xf>
    <xf numFmtId="1" fontId="22" fillId="0" borderId="0" xfId="0" applyNumberFormat="1" applyFont="1" applyAlignment="1">
      <alignment horizontal="center"/>
    </xf>
    <xf numFmtId="1" fontId="25" fillId="0" borderId="0" xfId="0" applyNumberFormat="1" applyFont="1" applyAlignment="1">
      <alignment horizontal="center"/>
    </xf>
    <xf numFmtId="1" fontId="26" fillId="0" borderId="0" xfId="0" applyNumberFormat="1" applyFont="1" applyAlignment="1">
      <alignment horizontal="center"/>
    </xf>
    <xf numFmtId="0" fontId="22" fillId="0" borderId="0" xfId="0" applyFont="1" applyAlignment="1">
      <alignment horizontal="center"/>
    </xf>
    <xf numFmtId="10" fontId="22" fillId="0" borderId="0" xfId="0" applyNumberFormat="1" applyFont="1" applyAlignment="1">
      <alignment horizontal="center"/>
    </xf>
    <xf numFmtId="10" fontId="26" fillId="0" borderId="0" xfId="0" applyNumberFormat="1" applyFont="1" applyAlignment="1">
      <alignment horizontal="center"/>
    </xf>
    <xf numFmtId="10" fontId="25" fillId="0" borderId="0" xfId="0" applyNumberFormat="1" applyFont="1" applyAlignment="1">
      <alignment horizontal="center"/>
    </xf>
    <xf numFmtId="176" fontId="0" fillId="0" borderId="0" xfId="13" applyNumberFormat="1" applyFont="1" applyAlignment="1">
      <alignment horizontal="right"/>
    </xf>
    <xf numFmtId="167" fontId="0" fillId="0" borderId="0" xfId="0" applyNumberFormat="1" applyAlignment="1">
      <alignment horizontal="right"/>
    </xf>
    <xf numFmtId="167" fontId="0" fillId="0" borderId="0" xfId="26" applyNumberFormat="1" applyFont="1" applyAlignment="1">
      <alignment horizontal="right"/>
    </xf>
    <xf numFmtId="167" fontId="0" fillId="0" borderId="0" xfId="0" applyNumberFormat="1"/>
    <xf numFmtId="167" fontId="3" fillId="0" borderId="0" xfId="11" applyNumberFormat="1" applyFont="1"/>
    <xf numFmtId="167" fontId="3" fillId="0" borderId="0" xfId="13" applyNumberFormat="1" applyFont="1" applyAlignment="1">
      <alignment horizontal="right"/>
    </xf>
    <xf numFmtId="167" fontId="3" fillId="0" borderId="0" xfId="10" applyNumberFormat="1" applyFont="1" applyAlignment="1">
      <alignment horizontal="right"/>
    </xf>
    <xf numFmtId="167" fontId="27" fillId="0" borderId="0" xfId="13" applyNumberFormat="1" applyFont="1" applyAlignment="1">
      <alignment horizontal="right"/>
    </xf>
    <xf numFmtId="1" fontId="2" fillId="0" borderId="0" xfId="26" applyNumberFormat="1" applyFont="1" applyAlignment="1">
      <alignment horizontal="right"/>
    </xf>
    <xf numFmtId="2" fontId="2" fillId="0" borderId="0" xfId="26" applyNumberFormat="1" applyFont="1" applyAlignment="1">
      <alignment horizontal="right"/>
    </xf>
    <xf numFmtId="9" fontId="0" fillId="0" borderId="0" xfId="13" applyNumberFormat="1" applyFont="1" applyAlignment="1">
      <alignment horizontal="right"/>
    </xf>
    <xf numFmtId="0" fontId="3" fillId="0" borderId="0" xfId="0" applyFont="1" applyAlignment="1">
      <alignment horizontal="left"/>
    </xf>
    <xf numFmtId="174" fontId="0" fillId="0" borderId="0" xfId="13" applyNumberFormat="1" applyFont="1" applyAlignment="1">
      <alignment horizontal="right"/>
    </xf>
    <xf numFmtId="10" fontId="3" fillId="0" borderId="0" xfId="0" applyNumberFormat="1" applyFont="1" applyAlignment="1">
      <alignment horizontal="center"/>
    </xf>
    <xf numFmtId="0" fontId="3" fillId="0" borderId="0" xfId="0" applyFont="1" applyAlignment="1">
      <alignment horizontal="center"/>
    </xf>
    <xf numFmtId="0" fontId="2" fillId="0" borderId="0" xfId="0" applyFont="1" applyAlignment="1">
      <alignment horizontal="center"/>
    </xf>
    <xf numFmtId="1" fontId="3" fillId="0" borderId="0" xfId="26" applyNumberFormat="1" applyFont="1" applyAlignment="1">
      <alignment horizontal="right"/>
    </xf>
    <xf numFmtId="166" fontId="0" fillId="0" borderId="0" xfId="0" applyNumberFormat="1"/>
    <xf numFmtId="2" fontId="0" fillId="0" borderId="0" xfId="0" applyNumberFormat="1"/>
    <xf numFmtId="4" fontId="0" fillId="0" borderId="0" xfId="0" applyNumberFormat="1" applyAlignment="1">
      <alignment horizontal="right"/>
    </xf>
    <xf numFmtId="10" fontId="2" fillId="0" borderId="0" xfId="0" applyNumberFormat="1" applyFont="1" applyAlignment="1">
      <alignment horizontal="center"/>
    </xf>
    <xf numFmtId="3" fontId="2" fillId="0" borderId="0" xfId="26" applyNumberFormat="1" applyFont="1" applyAlignment="1">
      <alignment horizontal="right"/>
    </xf>
    <xf numFmtId="0" fontId="3" fillId="0" borderId="0" xfId="26" applyNumberFormat="1" applyFont="1" applyAlignment="1">
      <alignment horizontal="left"/>
    </xf>
    <xf numFmtId="0" fontId="20" fillId="0" borderId="0" xfId="0" applyFont="1"/>
    <xf numFmtId="2" fontId="5" fillId="0" borderId="0" xfId="7" applyNumberFormat="1" applyFont="1" applyAlignment="1" applyProtection="1"/>
    <xf numFmtId="172" fontId="2" fillId="0" borderId="0" xfId="26" applyFont="1" applyAlignment="1">
      <alignment horizontal="left"/>
    </xf>
    <xf numFmtId="2" fontId="2" fillId="0" borderId="0" xfId="0" applyNumberFormat="1" applyFont="1" applyAlignment="1">
      <alignment horizontal="right"/>
    </xf>
    <xf numFmtId="0" fontId="29" fillId="0" borderId="0" xfId="13" applyFont="1" applyBorder="1" applyAlignment="1"/>
    <xf numFmtId="177" fontId="0" fillId="0" borderId="0" xfId="0" applyNumberFormat="1"/>
    <xf numFmtId="1" fontId="0" fillId="0" borderId="0" xfId="0" applyNumberFormat="1" applyFont="1"/>
    <xf numFmtId="4" fontId="0" fillId="0" borderId="0" xfId="0" applyNumberFormat="1"/>
    <xf numFmtId="178" fontId="0" fillId="0" borderId="0" xfId="13" applyNumberFormat="1" applyFont="1" applyAlignment="1">
      <alignment horizontal="right"/>
    </xf>
    <xf numFmtId="0" fontId="22" fillId="0" borderId="0" xfId="0" applyFont="1"/>
    <xf numFmtId="14" fontId="3" fillId="0" borderId="0" xfId="13" applyNumberFormat="1" applyFont="1" applyAlignment="1">
      <alignment horizontal="left"/>
    </xf>
    <xf numFmtId="0" fontId="2" fillId="0" borderId="0" xfId="11"/>
    <xf numFmtId="168" fontId="34" fillId="0" borderId="0" xfId="26" applyNumberFormat="1" applyFont="1" applyAlignment="1">
      <alignment horizontal="right"/>
    </xf>
    <xf numFmtId="0" fontId="35" fillId="0" borderId="0" xfId="0" applyFont="1"/>
    <xf numFmtId="17" fontId="36" fillId="0" borderId="0" xfId="0" applyNumberFormat="1" applyFont="1" applyAlignment="1">
      <alignment horizontal="left"/>
    </xf>
    <xf numFmtId="170" fontId="20" fillId="0" borderId="0" xfId="0" applyNumberFormat="1" applyFont="1" applyAlignment="1">
      <alignment horizontal="left"/>
    </xf>
    <xf numFmtId="174" fontId="20" fillId="0" borderId="0" xfId="0" applyNumberFormat="1" applyFont="1" applyAlignment="1">
      <alignment horizontal="left"/>
    </xf>
    <xf numFmtId="170" fontId="31" fillId="0" borderId="0" xfId="0" applyNumberFormat="1" applyFont="1" applyAlignment="1">
      <alignment horizontal="left"/>
    </xf>
    <xf numFmtId="174" fontId="31" fillId="0" borderId="0" xfId="0" applyNumberFormat="1" applyFont="1" applyAlignment="1">
      <alignment horizontal="left"/>
    </xf>
    <xf numFmtId="0" fontId="20" fillId="0" borderId="0" xfId="13" applyFont="1"/>
    <xf numFmtId="170" fontId="20" fillId="0" borderId="0" xfId="0" applyNumberFormat="1" applyFont="1" applyAlignment="1">
      <alignment horizontal="right"/>
    </xf>
    <xf numFmtId="174" fontId="20" fillId="0" borderId="0" xfId="0" applyNumberFormat="1" applyFont="1" applyAlignment="1">
      <alignment horizontal="right"/>
    </xf>
    <xf numFmtId="0" fontId="3" fillId="0" borderId="0" xfId="13" applyFont="1" applyAlignment="1">
      <alignment horizontal="left" vertical="top" wrapText="1"/>
    </xf>
    <xf numFmtId="0" fontId="2" fillId="0" borderId="0" xfId="0" applyFont="1" applyAlignment="1">
      <alignment horizontal="left" vertical="top"/>
    </xf>
    <xf numFmtId="174" fontId="3" fillId="0" borderId="0" xfId="0" applyNumberFormat="1" applyFont="1" applyAlignment="1">
      <alignment horizontal="right"/>
    </xf>
    <xf numFmtId="0" fontId="3" fillId="0" borderId="0" xfId="0" applyFont="1" applyAlignment="1">
      <alignment horizontal="left" vertical="top"/>
    </xf>
    <xf numFmtId="10" fontId="17" fillId="0" borderId="0" xfId="0" applyNumberFormat="1" applyFont="1" applyAlignment="1">
      <alignment horizontal="left" vertical="top"/>
    </xf>
    <xf numFmtId="0" fontId="3" fillId="0" borderId="0" xfId="0" applyFont="1" applyAlignment="1"/>
    <xf numFmtId="0" fontId="3" fillId="0" borderId="0" xfId="13" applyFont="1" applyAlignment="1"/>
    <xf numFmtId="0" fontId="20" fillId="0" borderId="0" xfId="13" applyFont="1" applyAlignment="1"/>
    <xf numFmtId="179" fontId="33" fillId="0" borderId="0" xfId="10" applyNumberFormat="1" applyFont="1" applyAlignment="1">
      <alignment horizontal="right"/>
    </xf>
    <xf numFmtId="179" fontId="34" fillId="0" borderId="0" xfId="0" applyNumberFormat="1" applyFont="1"/>
    <xf numFmtId="0" fontId="2" fillId="0" borderId="0" xfId="0" applyFont="1" applyAlignment="1"/>
    <xf numFmtId="0" fontId="28" fillId="0" borderId="0" xfId="0" applyFont="1" applyAlignment="1">
      <alignment horizontal="left" vertical="top"/>
    </xf>
    <xf numFmtId="0" fontId="0" fillId="0" borderId="0" xfId="0" applyAlignment="1">
      <alignment horizontal="left" vertical="top"/>
    </xf>
    <xf numFmtId="1" fontId="0" fillId="0" borderId="0" xfId="0" applyNumberFormat="1" applyAlignment="1">
      <alignment horizontal="left"/>
    </xf>
    <xf numFmtId="0" fontId="0" fillId="0" borderId="0" xfId="0" applyAlignment="1">
      <alignment horizontal="left"/>
    </xf>
    <xf numFmtId="10" fontId="0" fillId="0" borderId="0" xfId="0" applyNumberFormat="1" applyAlignment="1">
      <alignment horizontal="left"/>
    </xf>
    <xf numFmtId="170" fontId="0" fillId="0" borderId="0" xfId="0" applyNumberFormat="1" applyAlignment="1">
      <alignment horizontal="left"/>
    </xf>
    <xf numFmtId="165" fontId="3" fillId="0" borderId="0" xfId="13" applyNumberFormat="1" applyFont="1" applyAlignment="1">
      <alignment horizontal="right"/>
    </xf>
    <xf numFmtId="14" fontId="5" fillId="0" borderId="0" xfId="7" applyNumberFormat="1" applyAlignment="1" applyProtection="1"/>
    <xf numFmtId="14" fontId="3" fillId="0" borderId="0" xfId="13" applyNumberFormat="1" applyFont="1" applyAlignment="1">
      <alignment horizontal="center"/>
    </xf>
    <xf numFmtId="180" fontId="0" fillId="0" borderId="0" xfId="0" applyNumberFormat="1"/>
    <xf numFmtId="2" fontId="5" fillId="0" borderId="0" xfId="7" applyNumberFormat="1" applyAlignment="1" applyProtection="1"/>
    <xf numFmtId="170" fontId="28" fillId="0" borderId="0" xfId="0" applyNumberFormat="1" applyFont="1" applyAlignment="1">
      <alignment horizontal="left"/>
    </xf>
    <xf numFmtId="170" fontId="37" fillId="0" borderId="0" xfId="0" applyNumberFormat="1" applyFont="1" applyAlignment="1">
      <alignment horizontal="left"/>
    </xf>
    <xf numFmtId="0" fontId="3" fillId="0" borderId="0" xfId="14" applyNumberFormat="1" applyFont="1" applyAlignment="1">
      <alignment horizontal="left"/>
    </xf>
    <xf numFmtId="170" fontId="17" fillId="0" borderId="0" xfId="0" applyNumberFormat="1" applyFont="1" applyAlignment="1">
      <alignment horizontal="left"/>
    </xf>
    <xf numFmtId="2" fontId="3" fillId="0" borderId="0" xfId="0" applyNumberFormat="1" applyFont="1" applyAlignment="1">
      <alignment horizontal="left" vertical="top"/>
    </xf>
    <xf numFmtId="2" fontId="3" fillId="0" borderId="0" xfId="0" applyNumberFormat="1" applyFont="1" applyAlignment="1">
      <alignment horizontal="right" vertical="top"/>
    </xf>
    <xf numFmtId="0" fontId="2" fillId="0" borderId="0" xfId="0" applyFont="1" applyAlignment="1">
      <alignment horizontal="center" vertical="top"/>
    </xf>
    <xf numFmtId="2" fontId="16" fillId="0" borderId="0" xfId="0" applyNumberFormat="1" applyFont="1" applyAlignment="1">
      <alignment horizontal="left"/>
    </xf>
    <xf numFmtId="2" fontId="2" fillId="0" borderId="0" xfId="0" applyNumberFormat="1" applyFont="1" applyAlignment="1">
      <alignment horizontal="left" vertical="top"/>
    </xf>
    <xf numFmtId="170" fontId="2" fillId="0" borderId="0" xfId="0" applyNumberFormat="1" applyFont="1" applyAlignment="1">
      <alignment horizontal="right" vertical="top"/>
    </xf>
    <xf numFmtId="168" fontId="2" fillId="0" borderId="0" xfId="0" applyNumberFormat="1" applyFont="1" applyAlignment="1">
      <alignment horizontal="right" vertical="top"/>
    </xf>
    <xf numFmtId="170" fontId="2" fillId="0" borderId="0" xfId="0" applyNumberFormat="1" applyFont="1" applyAlignment="1">
      <alignment horizontal="center" vertical="top"/>
    </xf>
    <xf numFmtId="170" fontId="16" fillId="0" borderId="0" xfId="0" applyNumberFormat="1" applyFont="1" applyAlignment="1">
      <alignment horizontal="right"/>
    </xf>
    <xf numFmtId="168" fontId="16" fillId="0" borderId="0" xfId="0" applyNumberFormat="1" applyFont="1" applyAlignment="1">
      <alignment horizontal="right"/>
    </xf>
    <xf numFmtId="170" fontId="16" fillId="0" borderId="0" xfId="0" applyNumberFormat="1" applyFont="1" applyAlignment="1">
      <alignment horizontal="center"/>
    </xf>
    <xf numFmtId="168" fontId="3" fillId="0" borderId="0" xfId="0" applyNumberFormat="1" applyFont="1" applyAlignment="1">
      <alignment horizontal="right" vertical="top"/>
    </xf>
    <xf numFmtId="0" fontId="3" fillId="0" borderId="0" xfId="0" applyFont="1" applyAlignment="1">
      <alignment horizontal="left" vertical="top" wrapText="1"/>
    </xf>
  </cellXfs>
  <cellStyles count="29">
    <cellStyle name="_x000a_bidires=100_x000d_" xfId="13" xr:uid="{00000000-0005-0000-0000-000000000000}"/>
    <cellStyle name="_x000a_bidires=100_x000d_ 2" xfId="26" xr:uid="{00000000-0005-0000-0000-000001000000}"/>
    <cellStyle name="_x000a_bidires=100_x000d_ 3" xfId="24" xr:uid="{00000000-0005-0000-0000-000002000000}"/>
    <cellStyle name="_FEB,'11" xfId="1" xr:uid="{00000000-0005-0000-0000-000003000000}"/>
    <cellStyle name="_GP TEMP" xfId="2" xr:uid="{00000000-0005-0000-0000-000004000000}"/>
    <cellStyle name="_GP TEMP 2" xfId="17" xr:uid="{00000000-0005-0000-0000-000005000000}"/>
    <cellStyle name="_JAN,'11" xfId="3" xr:uid="{00000000-0005-0000-0000-000006000000}"/>
    <cellStyle name="Comma" xfId="4" builtinId="3"/>
    <cellStyle name="Comma  - Style1" xfId="5" xr:uid="{00000000-0005-0000-0000-000008000000}"/>
    <cellStyle name="Comma  - Style1 2" xfId="18" xr:uid="{00000000-0005-0000-0000-000009000000}"/>
    <cellStyle name="Curren - Style2" xfId="6" xr:uid="{00000000-0005-0000-0000-00000A000000}"/>
    <cellStyle name="Curren - Style2 2" xfId="19" xr:uid="{00000000-0005-0000-0000-00000B000000}"/>
    <cellStyle name="Hyperlink" xfId="7" builtinId="8"/>
    <cellStyle name="Hyperlink 2" xfId="20" xr:uid="{00000000-0005-0000-0000-00000D000000}"/>
    <cellStyle name="Normal" xfId="0" builtinId="0"/>
    <cellStyle name="Normal - Style3" xfId="8" xr:uid="{00000000-0005-0000-0000-00000F000000}"/>
    <cellStyle name="Normal - Style3 2" xfId="21" xr:uid="{00000000-0005-0000-0000-000010000000}"/>
    <cellStyle name="Normal 2" xfId="25" xr:uid="{00000000-0005-0000-0000-000011000000}"/>
    <cellStyle name="Normal 3" xfId="15" xr:uid="{00000000-0005-0000-0000-000012000000}"/>
    <cellStyle name="Normal 4" xfId="16" xr:uid="{00000000-0005-0000-0000-000013000000}"/>
    <cellStyle name="Normal 5" xfId="28" xr:uid="{00000000-0005-0000-0000-000014000000}"/>
    <cellStyle name="Normal 8" xfId="27" xr:uid="{00000000-0005-0000-0000-000015000000}"/>
    <cellStyle name="Normal_ESTIMATES&amp;PEs" xfId="9" xr:uid="{00000000-0005-0000-0000-000016000000}"/>
    <cellStyle name="Normal_SP500" xfId="10" xr:uid="{00000000-0005-0000-0000-000017000000}"/>
    <cellStyle name="Normal_SP500 WORKING" xfId="11" xr:uid="{00000000-0005-0000-0000-000018000000}"/>
    <cellStyle name="Percent 2" xfId="22" xr:uid="{00000000-0005-0000-0000-000019000000}"/>
    <cellStyle name="Style 1" xfId="14" xr:uid="{00000000-0005-0000-0000-00001A000000}"/>
    <cellStyle name="TextNormal" xfId="12" xr:uid="{00000000-0005-0000-0000-00001B000000}"/>
    <cellStyle name="TextNormal 2" xfId="23" xr:uid="{00000000-0005-0000-0000-00001C00000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mruColors>
      <color rgb="FF000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howard.silverblatt@spglobal.com" TargetMode="External"/></Relationships>
</file>

<file path=xl/worksheets/_rels/sheet2.xml.rels><?xml version="1.0" encoding="UTF-8" standalone="yes"?>
<Relationships xmlns="http://schemas.openxmlformats.org/package/2006/relationships"><Relationship Id="rId1" Type="http://schemas.openxmlformats.org/officeDocument/2006/relationships/hyperlink" Target="mailto:howard.silverblatt@spglobal.com" TargetMode="External"/></Relationships>
</file>

<file path=xl/worksheets/_rels/sheet3.xml.rels><?xml version="1.0" encoding="UTF-8" standalone="yes"?>
<Relationships xmlns="http://schemas.openxmlformats.org/package/2006/relationships"><Relationship Id="rId1" Type="http://schemas.openxmlformats.org/officeDocument/2006/relationships/hyperlink" Target="mailto:howard.silverblatt@spglobal.com" TargetMode="External"/></Relationships>
</file>

<file path=xl/worksheets/_rels/sheet4.xml.rels><?xml version="1.0" encoding="UTF-8" standalone="yes"?>
<Relationships xmlns="http://schemas.openxmlformats.org/package/2006/relationships"><Relationship Id="rId1" Type="http://schemas.openxmlformats.org/officeDocument/2006/relationships/hyperlink" Target="mailto:howard.silverblatt@spglobal.com" TargetMode="External"/></Relationships>
</file>

<file path=xl/worksheets/_rels/sheet5.xml.rels><?xml version="1.0" encoding="UTF-8" standalone="yes"?>
<Relationships xmlns="http://schemas.openxmlformats.org/package/2006/relationships"><Relationship Id="rId1" Type="http://schemas.openxmlformats.org/officeDocument/2006/relationships/hyperlink" Target="mailto:howard.silverblatt@spglobal.com" TargetMode="Externa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66DA0F-C1B1-4110-925D-8BD7EAE3213F}">
  <dimension ref="A1:EJ225"/>
  <sheetViews>
    <sheetView tabSelected="1" workbookViewId="0">
      <selection activeCell="C1" sqref="C1"/>
    </sheetView>
  </sheetViews>
  <sheetFormatPr defaultColWidth="9.140625" defaultRowHeight="12.75"/>
  <cols>
    <col min="1" max="1" width="27.42578125" style="95" customWidth="1"/>
    <col min="2" max="2" width="13" style="95" customWidth="1"/>
    <col min="3" max="3" width="14.85546875" style="95" customWidth="1"/>
    <col min="4" max="4" width="15.28515625" style="95" customWidth="1"/>
    <col min="5" max="5" width="15.5703125" style="94" customWidth="1"/>
    <col min="6" max="6" width="10.42578125" style="95" bestFit="1" customWidth="1"/>
    <col min="7" max="7" width="10.85546875" style="95" customWidth="1"/>
    <col min="8" max="8" width="17.5703125" style="95" customWidth="1"/>
    <col min="9" max="9" width="10.7109375" style="95" customWidth="1"/>
    <col min="10" max="10" width="10.5703125" style="95" customWidth="1"/>
    <col min="11" max="11" width="10.42578125" style="95" customWidth="1"/>
    <col min="12" max="12" width="11.28515625" style="95" bestFit="1" customWidth="1"/>
    <col min="13" max="13" width="16.140625" style="95" customWidth="1"/>
    <col min="14" max="16" width="12.5703125" style="95" bestFit="1" customWidth="1"/>
    <col min="17" max="17" width="10.140625" style="95" bestFit="1" customWidth="1"/>
    <col min="18" max="18" width="11.7109375" style="95" customWidth="1"/>
    <col min="19" max="19" width="8.28515625" style="95" bestFit="1" customWidth="1"/>
    <col min="20" max="20" width="14.5703125" style="95" bestFit="1" customWidth="1"/>
    <col min="21" max="21" width="7.42578125" style="95" bestFit="1" customWidth="1"/>
    <col min="22" max="16384" width="9.140625" style="95"/>
  </cols>
  <sheetData>
    <row r="1" spans="1:25" ht="15.75">
      <c r="A1" s="5" t="s">
        <v>468</v>
      </c>
      <c r="B1" s="234">
        <f>D179</f>
        <v>45785</v>
      </c>
      <c r="C1" s="233"/>
      <c r="D1" s="203"/>
      <c r="E1" s="147"/>
      <c r="F1" s="206"/>
      <c r="G1" s="208"/>
      <c r="H1" s="210"/>
      <c r="I1" s="208"/>
      <c r="J1" s="210"/>
      <c r="K1" s="211"/>
      <c r="L1" s="211"/>
      <c r="M1" s="209"/>
      <c r="N1" s="209"/>
      <c r="O1" s="213"/>
      <c r="P1" s="213"/>
      <c r="Q1" s="213"/>
      <c r="R1" s="213"/>
      <c r="S1" s="213"/>
      <c r="T1" s="214"/>
      <c r="U1" s="129"/>
    </row>
    <row r="2" spans="1:25" ht="15.75">
      <c r="A2" s="39" t="s">
        <v>483</v>
      </c>
      <c r="B2" s="93"/>
      <c r="C2" s="137"/>
      <c r="D2" s="47"/>
      <c r="E2" s="47"/>
      <c r="F2" s="207"/>
      <c r="G2" s="208"/>
      <c r="H2" s="219"/>
      <c r="I2" s="225"/>
      <c r="J2" s="225"/>
      <c r="K2" s="225"/>
      <c r="L2" s="225"/>
      <c r="M2" s="225"/>
      <c r="N2" s="225"/>
      <c r="O2" s="225"/>
      <c r="P2" s="225"/>
      <c r="Q2" s="193"/>
      <c r="R2" s="193"/>
      <c r="S2" s="193"/>
      <c r="T2" s="193"/>
    </row>
    <row r="3" spans="1:25" ht="15.75">
      <c r="A3" s="39" t="s">
        <v>1226</v>
      </c>
      <c r="B3" s="93"/>
      <c r="C3" s="93"/>
      <c r="D3" s="47"/>
      <c r="E3" s="47"/>
      <c r="F3" s="207"/>
      <c r="G3" s="208"/>
      <c r="H3" s="225"/>
      <c r="I3" s="225"/>
      <c r="J3" s="225"/>
      <c r="K3" s="225"/>
      <c r="L3" s="225"/>
      <c r="M3" s="225"/>
      <c r="N3" s="225"/>
      <c r="O3" s="225"/>
      <c r="P3" s="225"/>
      <c r="Q3" s="193"/>
      <c r="R3" s="193"/>
      <c r="S3" s="193"/>
      <c r="T3" s="193"/>
    </row>
    <row r="4" spans="1:25" s="7" customFormat="1" ht="15.75">
      <c r="A4" s="93"/>
      <c r="B4" s="121"/>
      <c r="C4" s="236" t="s">
        <v>806</v>
      </c>
      <c r="D4" s="121"/>
      <c r="E4" s="122"/>
      <c r="F4" s="207"/>
      <c r="G4" s="237"/>
      <c r="H4" s="216"/>
      <c r="I4" s="216"/>
      <c r="J4" s="216"/>
      <c r="K4" s="216"/>
      <c r="L4" s="216"/>
      <c r="M4" s="216"/>
      <c r="N4" s="216"/>
      <c r="O4" s="217"/>
      <c r="P4" s="220"/>
      <c r="Q4" s="193"/>
      <c r="R4" s="193"/>
      <c r="S4" s="193"/>
      <c r="T4" s="193"/>
      <c r="U4" s="193"/>
      <c r="V4" s="193"/>
      <c r="W4" s="193"/>
      <c r="X4" s="95"/>
      <c r="Y4" s="95"/>
    </row>
    <row r="5" spans="1:25" s="7" customFormat="1" ht="15.75">
      <c r="A5" s="93"/>
      <c r="B5" s="121"/>
      <c r="C5" s="194"/>
      <c r="D5" s="121"/>
      <c r="E5" s="122"/>
      <c r="F5" s="207"/>
      <c r="G5" s="237"/>
      <c r="H5" s="218"/>
      <c r="I5" s="216"/>
      <c r="J5" s="216"/>
      <c r="K5" s="216"/>
      <c r="L5" s="216"/>
      <c r="M5" s="216"/>
      <c r="N5" s="216"/>
      <c r="O5" s="221"/>
      <c r="P5" s="221"/>
      <c r="Q5" s="212"/>
      <c r="R5" s="212"/>
      <c r="S5" s="212"/>
      <c r="T5" s="212"/>
      <c r="U5" s="212"/>
      <c r="V5" s="212"/>
      <c r="W5" s="212"/>
    </row>
    <row r="6" spans="1:25" s="7" customFormat="1" ht="15.75">
      <c r="A6" s="93"/>
      <c r="B6" s="121"/>
      <c r="C6" s="194"/>
      <c r="D6" s="121"/>
      <c r="E6" s="122"/>
      <c r="F6" s="140"/>
      <c r="G6" s="238"/>
      <c r="H6" s="226"/>
      <c r="I6" s="226"/>
      <c r="J6" s="226"/>
      <c r="K6" s="226"/>
      <c r="L6" s="226"/>
      <c r="M6" s="226"/>
      <c r="N6" s="226"/>
      <c r="O6" s="222"/>
      <c r="P6" s="222"/>
      <c r="Q6" s="212"/>
      <c r="R6" s="212"/>
      <c r="S6" s="212"/>
      <c r="T6" s="212"/>
      <c r="U6" s="212"/>
      <c r="V6" s="212"/>
      <c r="W6" s="212"/>
    </row>
    <row r="7" spans="1:25" s="7" customFormat="1">
      <c r="A7" s="181" t="s">
        <v>569</v>
      </c>
      <c r="B7" s="190"/>
      <c r="C7" s="190"/>
      <c r="D7" s="185"/>
      <c r="E7" s="185"/>
      <c r="F7" s="140"/>
      <c r="G7" s="240"/>
      <c r="H7" s="216"/>
      <c r="I7" s="216"/>
      <c r="J7" s="216"/>
      <c r="K7" s="216"/>
      <c r="L7" s="216"/>
      <c r="M7" s="216"/>
      <c r="N7" s="216"/>
      <c r="O7" s="215"/>
    </row>
    <row r="8" spans="1:25" s="7" customFormat="1">
      <c r="A8" s="138" t="s">
        <v>570</v>
      </c>
      <c r="B8" s="190"/>
      <c r="C8" s="190"/>
      <c r="D8" s="185"/>
      <c r="E8" s="185"/>
      <c r="F8" s="140"/>
      <c r="G8" s="241"/>
      <c r="H8" s="241"/>
      <c r="I8" s="241"/>
      <c r="J8" s="241"/>
      <c r="K8" s="242"/>
      <c r="L8" s="242"/>
      <c r="M8" s="243"/>
      <c r="N8" s="243"/>
      <c r="O8" s="243"/>
      <c r="P8" s="216"/>
      <c r="Q8" s="216"/>
      <c r="R8" s="216"/>
      <c r="S8" s="216"/>
      <c r="T8" s="215"/>
    </row>
    <row r="9" spans="1:25" s="7" customFormat="1">
      <c r="A9" s="181"/>
      <c r="B9" s="183" t="s">
        <v>571</v>
      </c>
      <c r="C9" s="183" t="s">
        <v>572</v>
      </c>
      <c r="D9" s="184" t="s">
        <v>573</v>
      </c>
      <c r="E9" s="184" t="s">
        <v>574</v>
      </c>
      <c r="F9" s="140"/>
      <c r="G9" s="244"/>
      <c r="H9" s="244"/>
      <c r="I9" s="245"/>
      <c r="J9" s="245"/>
      <c r="K9" s="246"/>
      <c r="L9" s="247"/>
      <c r="M9" s="248"/>
      <c r="N9" s="248"/>
      <c r="O9" s="248"/>
      <c r="P9" s="216"/>
      <c r="Q9" s="216"/>
      <c r="R9" s="216"/>
      <c r="S9" s="216"/>
      <c r="T9" s="215"/>
    </row>
    <row r="10" spans="1:25" s="7" customFormat="1">
      <c r="A10" s="181"/>
      <c r="B10" s="183" t="s">
        <v>482</v>
      </c>
      <c r="C10" s="183" t="s">
        <v>482</v>
      </c>
      <c r="D10" s="184"/>
      <c r="E10" s="184"/>
      <c r="F10" s="140"/>
      <c r="G10" s="244"/>
      <c r="H10" s="244"/>
      <c r="I10" s="244"/>
      <c r="J10" s="244"/>
      <c r="K10" s="249"/>
      <c r="L10" s="250"/>
      <c r="M10" s="251"/>
      <c r="N10" s="251"/>
      <c r="O10" s="251"/>
      <c r="P10" s="142"/>
      <c r="Q10" s="142"/>
      <c r="R10" s="142"/>
      <c r="T10" s="215"/>
    </row>
    <row r="11" spans="1:25" s="7" customFormat="1">
      <c r="A11" s="138" t="s">
        <v>837</v>
      </c>
      <c r="B11" s="190">
        <v>5.8299999999999998E-2</v>
      </c>
      <c r="C11" s="190">
        <v>8.2000000000000003E-2</v>
      </c>
      <c r="D11" s="185">
        <v>0</v>
      </c>
      <c r="E11" s="185">
        <v>1</v>
      </c>
      <c r="F11" s="140"/>
      <c r="G11" s="244"/>
      <c r="H11" s="244"/>
      <c r="I11" s="244"/>
      <c r="J11" s="244"/>
      <c r="K11" s="249"/>
      <c r="L11" s="250"/>
      <c r="M11" s="251"/>
      <c r="N11" s="251"/>
      <c r="O11" s="251"/>
      <c r="P11" s="142"/>
      <c r="Q11" s="142"/>
      <c r="R11" s="142"/>
      <c r="T11" s="215"/>
    </row>
    <row r="12" spans="1:25" s="7" customFormat="1">
      <c r="A12" s="138">
        <v>2024</v>
      </c>
      <c r="B12" s="190">
        <v>6.25E-2</v>
      </c>
      <c r="C12" s="190">
        <v>8.3099999999999993E-2</v>
      </c>
      <c r="D12" s="185">
        <v>2</v>
      </c>
      <c r="E12" s="185">
        <v>2</v>
      </c>
      <c r="F12" s="140"/>
      <c r="G12" s="244"/>
      <c r="H12" s="244"/>
      <c r="I12" s="244"/>
      <c r="J12" s="244"/>
      <c r="K12" s="249"/>
      <c r="L12" s="250"/>
      <c r="M12" s="251"/>
      <c r="N12" s="251"/>
      <c r="O12" s="251"/>
      <c r="P12" s="142"/>
      <c r="Q12" s="142"/>
      <c r="R12" s="142"/>
      <c r="T12" s="215"/>
    </row>
    <row r="13" spans="1:25" s="7" customFormat="1">
      <c r="A13" s="138">
        <v>2023</v>
      </c>
      <c r="B13" s="190">
        <v>7.0099999999999996E-2</v>
      </c>
      <c r="C13" s="190">
        <v>8.6800000000000002E-2</v>
      </c>
      <c r="D13" s="185">
        <v>3</v>
      </c>
      <c r="E13" s="185">
        <v>4</v>
      </c>
      <c r="F13" s="140"/>
      <c r="G13" s="244"/>
      <c r="H13" s="244"/>
      <c r="I13" s="244"/>
      <c r="J13" s="244"/>
      <c r="K13" s="249"/>
      <c r="L13" s="250"/>
      <c r="M13" s="251"/>
      <c r="N13" s="251"/>
      <c r="O13" s="251"/>
      <c r="P13" s="142"/>
      <c r="Q13" s="142"/>
      <c r="R13" s="142"/>
      <c r="T13" s="215"/>
    </row>
    <row r="14" spans="1:25" s="7" customFormat="1">
      <c r="A14" s="138">
        <v>2022</v>
      </c>
      <c r="B14" s="190">
        <v>8.3299999999999999E-2</v>
      </c>
      <c r="C14" s="190">
        <v>0.11799999999999999</v>
      </c>
      <c r="D14" s="185">
        <v>11</v>
      </c>
      <c r="E14" s="185">
        <v>0</v>
      </c>
      <c r="F14" s="140"/>
      <c r="G14" s="244"/>
      <c r="H14" s="244"/>
      <c r="I14" s="245"/>
      <c r="J14" s="245"/>
      <c r="K14" s="246"/>
      <c r="L14" s="247"/>
      <c r="M14" s="248"/>
      <c r="N14" s="248"/>
      <c r="O14" s="248"/>
      <c r="P14" s="216"/>
      <c r="Q14" s="216"/>
      <c r="R14" s="216"/>
      <c r="S14" s="216"/>
      <c r="T14" s="215"/>
    </row>
    <row r="15" spans="1:25" s="7" customFormat="1">
      <c r="A15" s="138">
        <v>2021</v>
      </c>
      <c r="B15" s="190">
        <v>8.3299999999999999E-2</v>
      </c>
      <c r="C15" s="190">
        <v>0.1176</v>
      </c>
      <c r="D15" s="185">
        <v>10</v>
      </c>
      <c r="E15" s="185">
        <v>1</v>
      </c>
      <c r="F15" s="140"/>
      <c r="G15" s="140"/>
      <c r="H15" s="240"/>
      <c r="I15" s="216"/>
      <c r="J15" s="216"/>
      <c r="K15" s="216"/>
      <c r="L15" s="252"/>
      <c r="M15" s="216"/>
      <c r="N15" s="216"/>
      <c r="O15" s="216"/>
      <c r="P15" s="215"/>
    </row>
    <row r="16" spans="1:25" s="7" customFormat="1">
      <c r="A16" s="138">
        <v>2020</v>
      </c>
      <c r="B16" s="190">
        <v>6.25E-2</v>
      </c>
      <c r="C16" s="190">
        <v>8.6300000000000002E-2</v>
      </c>
      <c r="D16" s="185">
        <v>6</v>
      </c>
      <c r="E16" s="185">
        <v>42</v>
      </c>
      <c r="F16" s="140"/>
      <c r="G16" s="140"/>
      <c r="H16" s="240"/>
      <c r="I16" s="216"/>
      <c r="J16" s="216"/>
      <c r="K16" s="216"/>
      <c r="L16" s="252"/>
      <c r="M16" s="216"/>
      <c r="N16" s="216"/>
      <c r="O16" s="216"/>
    </row>
    <row r="17" spans="1:20" s="7" customFormat="1">
      <c r="A17" s="138">
        <v>2019</v>
      </c>
      <c r="B17" s="190">
        <v>8.6499999999999994E-2</v>
      </c>
      <c r="C17" s="190">
        <v>9.8000000000000004E-2</v>
      </c>
      <c r="D17" s="185">
        <v>6</v>
      </c>
      <c r="E17" s="185">
        <v>0</v>
      </c>
      <c r="F17" s="140"/>
      <c r="G17" s="140"/>
      <c r="H17" s="240"/>
      <c r="I17" s="216"/>
      <c r="J17" s="216"/>
      <c r="K17" s="216"/>
      <c r="L17" s="252"/>
      <c r="M17" s="216"/>
      <c r="N17" s="216"/>
      <c r="O17" s="216"/>
    </row>
    <row r="18" spans="1:20" s="7" customFormat="1">
      <c r="A18" s="138">
        <v>2018</v>
      </c>
      <c r="B18" s="190">
        <v>0.10059999999999999</v>
      </c>
      <c r="C18" s="190">
        <v>0.1348</v>
      </c>
      <c r="D18" s="185">
        <v>8</v>
      </c>
      <c r="E18" s="185">
        <v>0</v>
      </c>
      <c r="F18" s="140"/>
      <c r="G18" s="140"/>
      <c r="H18" s="240"/>
      <c r="I18" s="216"/>
      <c r="J18" s="216"/>
      <c r="K18" s="216"/>
      <c r="L18" s="252"/>
      <c r="M18" s="216"/>
      <c r="N18" s="216"/>
      <c r="O18" s="216"/>
    </row>
    <row r="19" spans="1:20" s="7" customFormat="1">
      <c r="A19" s="138">
        <v>2017</v>
      </c>
      <c r="B19" s="190">
        <v>8.6999999999999994E-2</v>
      </c>
      <c r="C19" s="190">
        <v>0.11360000000000001</v>
      </c>
      <c r="D19" s="185">
        <v>4</v>
      </c>
      <c r="E19" s="185">
        <v>2</v>
      </c>
      <c r="F19" s="140"/>
      <c r="G19" s="140"/>
      <c r="H19" s="240"/>
      <c r="I19" s="216"/>
      <c r="J19" s="216"/>
      <c r="K19" s="216"/>
      <c r="L19" s="252"/>
      <c r="M19" s="216"/>
      <c r="N19" s="216"/>
      <c r="O19" s="216"/>
    </row>
    <row r="20" spans="1:20" s="7" customFormat="1">
      <c r="A20" s="138">
        <v>2016</v>
      </c>
      <c r="B20" s="190">
        <v>8.2000000000000003E-2</v>
      </c>
      <c r="C20" s="190">
        <v>0.1051</v>
      </c>
      <c r="D20" s="185">
        <v>2</v>
      </c>
      <c r="E20" s="185">
        <v>2</v>
      </c>
      <c r="F20" s="140"/>
      <c r="G20" s="140"/>
      <c r="H20" s="240"/>
      <c r="I20" s="216"/>
      <c r="J20" s="216"/>
      <c r="K20" s="216"/>
      <c r="L20" s="252"/>
      <c r="M20" s="216"/>
      <c r="N20" s="216"/>
      <c r="O20" s="216"/>
    </row>
    <row r="21" spans="1:20" s="7" customFormat="1">
      <c r="A21" s="138">
        <v>2015</v>
      </c>
      <c r="B21" s="190">
        <v>0.1</v>
      </c>
      <c r="C21" s="190">
        <v>0.1308</v>
      </c>
      <c r="D21" s="185">
        <v>3</v>
      </c>
      <c r="E21" s="185">
        <v>3</v>
      </c>
      <c r="F21" s="140"/>
      <c r="G21" s="140"/>
      <c r="H21" s="216"/>
      <c r="I21" s="216"/>
      <c r="J21" s="216"/>
      <c r="K21" s="216"/>
      <c r="L21" s="216"/>
      <c r="M21" s="216"/>
      <c r="N21" s="216"/>
    </row>
    <row r="22" spans="1:20" s="7" customFormat="1">
      <c r="A22" s="138">
        <v>2014</v>
      </c>
      <c r="B22" s="190">
        <v>0.1111</v>
      </c>
      <c r="C22" s="190">
        <v>0.17499999999999999</v>
      </c>
      <c r="D22" s="185">
        <v>8</v>
      </c>
      <c r="E22" s="185">
        <v>1</v>
      </c>
      <c r="F22" s="140"/>
      <c r="G22" s="140"/>
      <c r="H22" s="218"/>
      <c r="I22" s="216"/>
      <c r="J22" s="216"/>
      <c r="K22" s="216"/>
      <c r="L22" s="216"/>
      <c r="M22" s="216"/>
      <c r="N22" s="216"/>
    </row>
    <row r="23" spans="1:20" s="7" customFormat="1">
      <c r="A23" s="138">
        <v>2013</v>
      </c>
      <c r="B23" s="190">
        <v>0.1176</v>
      </c>
      <c r="C23" s="190">
        <v>0.20380000000000001</v>
      </c>
      <c r="D23" s="185">
        <v>19</v>
      </c>
      <c r="E23" s="185">
        <v>0</v>
      </c>
      <c r="F23" s="140"/>
      <c r="G23" s="140"/>
      <c r="H23" s="216"/>
      <c r="I23" s="216"/>
      <c r="J23" s="216"/>
      <c r="K23" s="216"/>
      <c r="L23" s="216"/>
      <c r="M23" s="216"/>
      <c r="N23" s="216"/>
    </row>
    <row r="24" spans="1:20" s="7" customFormat="1">
      <c r="A24" s="138">
        <v>2012</v>
      </c>
      <c r="B24" s="190">
        <v>0.125</v>
      </c>
      <c r="C24" s="190">
        <v>0.20200000000000001</v>
      </c>
      <c r="D24" s="185">
        <v>14</v>
      </c>
      <c r="E24" s="185">
        <v>1</v>
      </c>
      <c r="F24" s="140"/>
      <c r="G24" s="140"/>
      <c r="H24" s="216"/>
      <c r="I24" s="216"/>
      <c r="J24" s="216"/>
      <c r="K24" s="216"/>
      <c r="L24" s="216"/>
      <c r="M24" s="216"/>
      <c r="N24" s="216"/>
    </row>
    <row r="25" spans="1:20" s="7" customFormat="1">
      <c r="A25" s="93"/>
      <c r="B25" s="121"/>
      <c r="C25" s="194"/>
      <c r="D25" s="121"/>
      <c r="E25" s="122"/>
      <c r="F25" s="123"/>
      <c r="G25" s="140"/>
      <c r="H25" s="227"/>
      <c r="I25" s="227"/>
      <c r="J25" s="227"/>
      <c r="K25" s="227"/>
      <c r="L25" s="227"/>
      <c r="M25" s="227"/>
      <c r="N25" s="227"/>
    </row>
    <row r="26" spans="1:20" s="7" customFormat="1">
      <c r="A26" s="93"/>
      <c r="B26" s="121"/>
      <c r="C26" s="194"/>
      <c r="D26" s="121"/>
      <c r="E26" s="122"/>
      <c r="F26" s="123"/>
      <c r="K26" s="139"/>
      <c r="L26" s="139"/>
      <c r="M26" s="166"/>
      <c r="N26" s="140"/>
      <c r="O26" s="140"/>
      <c r="P26" s="141"/>
      <c r="Q26" s="142"/>
      <c r="R26" s="142"/>
      <c r="S26" s="142"/>
      <c r="T26" s="142"/>
    </row>
    <row r="27" spans="1:20" s="7" customFormat="1">
      <c r="A27" s="152" t="s">
        <v>137</v>
      </c>
      <c r="B27" s="156" t="s">
        <v>158</v>
      </c>
      <c r="C27" s="157" t="s">
        <v>523</v>
      </c>
      <c r="D27" s="158" t="s">
        <v>524</v>
      </c>
      <c r="E27" s="159"/>
      <c r="F27" s="156" t="s">
        <v>158</v>
      </c>
      <c r="G27" s="157" t="s">
        <v>523</v>
      </c>
      <c r="H27" s="158" t="s">
        <v>524</v>
      </c>
      <c r="I27" s="159"/>
      <c r="J27" s="156" t="s">
        <v>158</v>
      </c>
      <c r="K27" s="157" t="s">
        <v>523</v>
      </c>
      <c r="L27" s="158" t="s">
        <v>524</v>
      </c>
      <c r="M27" s="166"/>
      <c r="N27" s="156" t="s">
        <v>158</v>
      </c>
      <c r="O27" s="157" t="s">
        <v>523</v>
      </c>
      <c r="P27" s="158" t="s">
        <v>524</v>
      </c>
      <c r="Q27" s="142"/>
      <c r="R27" s="142"/>
      <c r="S27" s="142"/>
      <c r="T27" s="142"/>
    </row>
    <row r="28" spans="1:20" s="7" customFormat="1">
      <c r="A28" s="153"/>
      <c r="B28" s="160" t="s">
        <v>107</v>
      </c>
      <c r="C28" s="161" t="s">
        <v>107</v>
      </c>
      <c r="D28" s="162" t="s">
        <v>107</v>
      </c>
      <c r="E28" s="159"/>
      <c r="F28" s="160" t="s">
        <v>154</v>
      </c>
      <c r="G28" s="161" t="s">
        <v>154</v>
      </c>
      <c r="H28" s="162" t="s">
        <v>154</v>
      </c>
      <c r="I28" s="159"/>
      <c r="J28" s="160" t="s">
        <v>422</v>
      </c>
      <c r="K28" s="161" t="s">
        <v>422</v>
      </c>
      <c r="L28" s="162" t="s">
        <v>422</v>
      </c>
      <c r="M28" s="166"/>
      <c r="N28" s="160" t="s">
        <v>543</v>
      </c>
      <c r="O28" s="161" t="s">
        <v>543</v>
      </c>
      <c r="P28" s="162" t="s">
        <v>543</v>
      </c>
      <c r="Q28" s="142"/>
      <c r="R28" s="142"/>
      <c r="S28" s="142"/>
      <c r="T28" s="142"/>
    </row>
    <row r="29" spans="1:20" s="7" customFormat="1">
      <c r="A29" s="155" t="s">
        <v>651</v>
      </c>
      <c r="B29" s="163">
        <v>23</v>
      </c>
      <c r="C29" s="164">
        <v>4</v>
      </c>
      <c r="D29" s="165">
        <v>22</v>
      </c>
      <c r="E29" s="166"/>
      <c r="F29" s="167">
        <v>9.6151290001528361E-3</v>
      </c>
      <c r="G29" s="169">
        <v>1.4828234230203454E-2</v>
      </c>
      <c r="H29" s="168">
        <v>1.1737107070755403E-2</v>
      </c>
      <c r="I29" s="166"/>
      <c r="J29" s="163">
        <v>18</v>
      </c>
      <c r="K29" s="164">
        <v>4</v>
      </c>
      <c r="L29" s="165">
        <v>8</v>
      </c>
      <c r="M29" s="166"/>
      <c r="N29" s="167">
        <v>1.1117976215395094E-2</v>
      </c>
      <c r="O29" s="169">
        <v>2.4713628395602004E-2</v>
      </c>
      <c r="P29" s="168">
        <v>3.5243725632334792E-2</v>
      </c>
      <c r="Q29" s="142"/>
      <c r="R29" s="142"/>
      <c r="S29" s="142"/>
      <c r="T29" s="142"/>
    </row>
    <row r="30" spans="1:20" s="7" customFormat="1">
      <c r="A30" s="155" t="s">
        <v>144</v>
      </c>
      <c r="B30" s="163">
        <v>51</v>
      </c>
      <c r="C30" s="164">
        <v>64</v>
      </c>
      <c r="D30" s="165">
        <v>82</v>
      </c>
      <c r="E30" s="166"/>
      <c r="F30" s="167">
        <v>7.4761098218283986E-3</v>
      </c>
      <c r="G30" s="169">
        <v>1.2188795232620611E-2</v>
      </c>
      <c r="H30" s="168">
        <v>1.2950257912512841E-2</v>
      </c>
      <c r="I30" s="166"/>
      <c r="J30" s="163">
        <v>33</v>
      </c>
      <c r="K30" s="164">
        <v>37</v>
      </c>
      <c r="L30" s="165">
        <v>44</v>
      </c>
      <c r="M30" s="166"/>
      <c r="N30" s="167">
        <v>1.9645219088612342E-2</v>
      </c>
      <c r="O30" s="169">
        <v>2.1835951180032585E-2</v>
      </c>
      <c r="P30" s="168">
        <v>2.7713399429211524E-2</v>
      </c>
      <c r="Q30" s="142"/>
      <c r="R30" s="142"/>
      <c r="S30" s="142"/>
      <c r="T30" s="142"/>
    </row>
    <row r="31" spans="1:20" s="7" customFormat="1">
      <c r="A31" s="155" t="s">
        <v>142</v>
      </c>
      <c r="B31" s="163">
        <v>38</v>
      </c>
      <c r="C31" s="164">
        <v>19</v>
      </c>
      <c r="D31" s="165">
        <v>26</v>
      </c>
      <c r="E31" s="166"/>
      <c r="F31" s="167">
        <v>2.4605785049561957E-2</v>
      </c>
      <c r="G31" s="169">
        <v>5.6403698374495491E-3</v>
      </c>
      <c r="H31" s="168">
        <v>2.9449992332721428E-2</v>
      </c>
      <c r="I31" s="166"/>
      <c r="J31" s="163">
        <v>35</v>
      </c>
      <c r="K31" s="164">
        <v>6</v>
      </c>
      <c r="L31" s="165">
        <v>16</v>
      </c>
      <c r="M31" s="166"/>
      <c r="N31" s="167">
        <v>2.5191875332115969E-2</v>
      </c>
      <c r="O31" s="169">
        <v>1.7470136801260742E-2</v>
      </c>
      <c r="P31" s="168">
        <v>5.0164450200481422E-2</v>
      </c>
      <c r="Q31" s="142"/>
      <c r="R31" s="142"/>
      <c r="S31" s="142"/>
      <c r="T31" s="142"/>
    </row>
    <row r="32" spans="1:20" s="7" customFormat="1" ht="15.75">
      <c r="A32" s="155" t="s">
        <v>192</v>
      </c>
      <c r="B32" s="163">
        <v>23</v>
      </c>
      <c r="C32" s="164">
        <v>18</v>
      </c>
      <c r="D32" s="165">
        <v>30</v>
      </c>
      <c r="E32" s="166"/>
      <c r="F32" s="167">
        <v>3.6344322773883782E-2</v>
      </c>
      <c r="G32" s="169">
        <v>2.9906823375954527E-2</v>
      </c>
      <c r="H32" s="168">
        <v>2.7053986375930341E-2</v>
      </c>
      <c r="I32" s="166"/>
      <c r="J32" s="163">
        <v>23</v>
      </c>
      <c r="K32" s="164">
        <v>15</v>
      </c>
      <c r="L32" s="165">
        <v>19</v>
      </c>
      <c r="M32" s="166"/>
      <c r="N32" s="167">
        <v>3.6344322773883782E-2</v>
      </c>
      <c r="O32" s="169">
        <v>3.6309108504653499E-2</v>
      </c>
      <c r="P32" s="168">
        <v>3.4214960523643492E-2</v>
      </c>
      <c r="Q32" s="142"/>
      <c r="R32" s="142"/>
      <c r="S32" s="193"/>
      <c r="T32" s="142"/>
    </row>
    <row r="33" spans="1:25" s="7" customFormat="1" ht="15.75">
      <c r="A33" s="155" t="s">
        <v>141</v>
      </c>
      <c r="B33" s="163">
        <v>73</v>
      </c>
      <c r="C33" s="164">
        <v>70</v>
      </c>
      <c r="D33" s="165">
        <v>117</v>
      </c>
      <c r="E33" s="166"/>
      <c r="F33" s="167">
        <v>1.4914970568897672E-2</v>
      </c>
      <c r="G33" s="169">
        <v>2.5948844597889167E-2</v>
      </c>
      <c r="H33" s="168">
        <v>3.1490822709615805E-2</v>
      </c>
      <c r="I33" s="166"/>
      <c r="J33" s="163">
        <v>68</v>
      </c>
      <c r="K33" s="164">
        <v>65</v>
      </c>
      <c r="L33" s="165">
        <v>96</v>
      </c>
      <c r="M33" s="166"/>
      <c r="N33" s="167">
        <v>1.7928222710805668E-2</v>
      </c>
      <c r="O33" s="169">
        <v>2.7089700744700945E-2</v>
      </c>
      <c r="P33" s="168">
        <v>3.9130186619246499E-2</v>
      </c>
      <c r="Q33" s="142"/>
      <c r="R33" s="142"/>
      <c r="S33" s="212"/>
      <c r="T33" s="142"/>
    </row>
    <row r="34" spans="1:25" s="7" customFormat="1" ht="15.75">
      <c r="A34" s="155" t="s">
        <v>140</v>
      </c>
      <c r="B34" s="163">
        <v>60</v>
      </c>
      <c r="C34" s="164">
        <v>35</v>
      </c>
      <c r="D34" s="165">
        <v>71</v>
      </c>
      <c r="E34" s="166"/>
      <c r="F34" s="167">
        <v>1.9045410676845367E-2</v>
      </c>
      <c r="G34" s="169">
        <v>1.7092767974803843E-3</v>
      </c>
      <c r="H34" s="168">
        <v>2.7395505433835524E-3</v>
      </c>
      <c r="I34" s="166"/>
      <c r="J34" s="163">
        <v>38</v>
      </c>
      <c r="K34" s="164">
        <v>6</v>
      </c>
      <c r="L34" s="165">
        <v>14</v>
      </c>
      <c r="M34" s="166"/>
      <c r="N34" s="167">
        <v>2.2877179673174809E-2</v>
      </c>
      <c r="O34" s="169">
        <v>1.0702030162442528E-2</v>
      </c>
      <c r="P34" s="168">
        <v>1.6185895945153999E-2</v>
      </c>
      <c r="S34" s="212"/>
    </row>
    <row r="35" spans="1:25" s="7" customFormat="1">
      <c r="A35" s="155" t="s">
        <v>139</v>
      </c>
      <c r="B35" s="163">
        <v>78</v>
      </c>
      <c r="C35" s="164">
        <v>77</v>
      </c>
      <c r="D35" s="165">
        <v>96</v>
      </c>
      <c r="E35" s="166"/>
      <c r="F35" s="167">
        <v>1.4017412990254169E-2</v>
      </c>
      <c r="G35" s="169">
        <v>8.9216648861676264E-3</v>
      </c>
      <c r="H35" s="168">
        <v>8.4457816838155713E-3</v>
      </c>
      <c r="I35" s="166"/>
      <c r="J35" s="163">
        <v>69</v>
      </c>
      <c r="K35" s="164">
        <v>55</v>
      </c>
      <c r="L35" s="165">
        <v>56</v>
      </c>
      <c r="M35" s="166"/>
      <c r="N35" s="167">
        <v>1.6157282172634124E-2</v>
      </c>
      <c r="O35" s="169">
        <v>1.2264627132484227E-2</v>
      </c>
      <c r="P35" s="168">
        <v>1.3797722187809268E-2</v>
      </c>
    </row>
    <row r="36" spans="1:25" s="7" customFormat="1">
      <c r="A36" s="155" t="s">
        <v>193</v>
      </c>
      <c r="B36" s="163">
        <v>69</v>
      </c>
      <c r="C36" s="164">
        <v>43</v>
      </c>
      <c r="D36" s="165">
        <v>69</v>
      </c>
      <c r="E36" s="166"/>
      <c r="F36" s="167">
        <v>6.8350341463839443E-3</v>
      </c>
      <c r="G36" s="169">
        <v>2.5925554163793042E-3</v>
      </c>
      <c r="H36" s="168">
        <v>2.7502894397275265E-3</v>
      </c>
      <c r="I36" s="166"/>
      <c r="J36" s="163">
        <v>38</v>
      </c>
      <c r="K36" s="164">
        <v>13</v>
      </c>
      <c r="L36" s="165">
        <v>13</v>
      </c>
      <c r="M36" s="166"/>
      <c r="N36" s="167">
        <v>7.837760858716087E-3</v>
      </c>
      <c r="O36" s="169">
        <v>1.1667821184336284E-2</v>
      </c>
      <c r="P36" s="168">
        <v>1.335169363858465E-2</v>
      </c>
    </row>
    <row r="37" spans="1:25" s="7" customFormat="1">
      <c r="A37" s="155" t="s">
        <v>145</v>
      </c>
      <c r="B37" s="163">
        <v>26</v>
      </c>
      <c r="C37" s="164">
        <v>25</v>
      </c>
      <c r="D37" s="165">
        <v>27</v>
      </c>
      <c r="E37" s="166"/>
      <c r="F37" s="167">
        <v>2.0781643252447135E-2</v>
      </c>
      <c r="G37" s="169">
        <v>1.4405031105036485E-2</v>
      </c>
      <c r="H37" s="168">
        <v>1.7003083531647253E-2</v>
      </c>
      <c r="I37" s="166"/>
      <c r="J37" s="163">
        <v>26</v>
      </c>
      <c r="K37" s="164">
        <v>22</v>
      </c>
      <c r="L37" s="165">
        <v>21</v>
      </c>
      <c r="M37" s="166"/>
      <c r="N37" s="167">
        <v>2.0781643252447135E-2</v>
      </c>
      <c r="O37" s="169">
        <v>1.5923651416316745E-2</v>
      </c>
      <c r="P37" s="168">
        <v>1.992914852783564E-2</v>
      </c>
    </row>
    <row r="38" spans="1:25" s="7" customFormat="1">
      <c r="A38" s="155" t="s">
        <v>598</v>
      </c>
      <c r="B38" s="163">
        <v>31</v>
      </c>
      <c r="C38" s="164">
        <v>28</v>
      </c>
      <c r="D38" s="165">
        <v>49</v>
      </c>
      <c r="E38" s="166"/>
      <c r="F38" s="167">
        <v>3.4849380293275604E-2</v>
      </c>
      <c r="G38" s="169">
        <v>4.7235568490418683E-2</v>
      </c>
      <c r="H38" s="168">
        <v>5.004526312044235E-2</v>
      </c>
      <c r="I38" s="166"/>
      <c r="J38" s="163">
        <v>29</v>
      </c>
      <c r="K38" s="164">
        <v>27</v>
      </c>
      <c r="L38" s="165">
        <v>47</v>
      </c>
      <c r="M38" s="166"/>
      <c r="N38" s="167">
        <v>3.7268829659408843E-2</v>
      </c>
      <c r="O38" s="169">
        <v>5.001140070912248E-2</v>
      </c>
      <c r="P38" s="168">
        <v>5.1843399762474339E-2</v>
      </c>
    </row>
    <row r="39" spans="1:25" s="48" customFormat="1">
      <c r="A39" s="155" t="s">
        <v>143</v>
      </c>
      <c r="B39" s="163">
        <v>31</v>
      </c>
      <c r="C39" s="164">
        <v>15</v>
      </c>
      <c r="D39" s="165">
        <v>13</v>
      </c>
      <c r="E39" s="166"/>
      <c r="F39" s="167">
        <v>2.9856770932569259E-2</v>
      </c>
      <c r="G39" s="169">
        <v>3.5361640763849275E-2</v>
      </c>
      <c r="H39" s="168">
        <v>3.2514010632313121E-2</v>
      </c>
      <c r="I39" s="166"/>
      <c r="J39" s="163">
        <v>31</v>
      </c>
      <c r="K39" s="164">
        <v>15</v>
      </c>
      <c r="L39" s="165">
        <v>13</v>
      </c>
      <c r="M39" s="166"/>
      <c r="N39" s="167">
        <v>2.9856770932569259E-2</v>
      </c>
      <c r="O39" s="169">
        <v>3.5361640763849275E-2</v>
      </c>
      <c r="P39" s="168">
        <v>3.2514010632313121E-2</v>
      </c>
      <c r="Q39" s="7"/>
      <c r="R39" s="7"/>
      <c r="S39" s="7"/>
      <c r="T39" s="7"/>
      <c r="U39" s="7"/>
      <c r="V39" s="7"/>
      <c r="W39" s="7"/>
      <c r="X39" s="7"/>
      <c r="Y39" s="7"/>
    </row>
    <row r="40" spans="1:25">
      <c r="A40" s="202" t="s">
        <v>525</v>
      </c>
      <c r="B40" s="163">
        <v>503</v>
      </c>
      <c r="C40" s="164">
        <v>401</v>
      </c>
      <c r="D40" s="165">
        <v>602</v>
      </c>
      <c r="E40" s="166"/>
      <c r="F40" s="167">
        <v>1.3691094257533499E-2</v>
      </c>
      <c r="G40" s="167">
        <v>1.563654653387208E-2</v>
      </c>
      <c r="H40" s="168">
        <v>1.800931053249652E-2</v>
      </c>
      <c r="I40" s="166"/>
      <c r="J40" s="163">
        <v>408</v>
      </c>
      <c r="K40" s="164">
        <v>265</v>
      </c>
      <c r="L40" s="165">
        <v>347</v>
      </c>
      <c r="N40" s="167">
        <v>1.6544716807411371E-2</v>
      </c>
      <c r="O40" s="169">
        <v>2.3873393058244784E-2</v>
      </c>
      <c r="P40" s="168">
        <v>3.1066600021105346E-2</v>
      </c>
      <c r="Q40" s="48"/>
      <c r="R40" s="48"/>
      <c r="S40" s="48"/>
      <c r="T40" s="48"/>
      <c r="U40" s="48"/>
      <c r="V40" s="48"/>
      <c r="W40" s="48"/>
      <c r="X40" s="48"/>
      <c r="Y40" s="48"/>
    </row>
    <row r="41" spans="1:25">
      <c r="A41" s="154"/>
      <c r="B41" s="150"/>
      <c r="C41" s="151"/>
      <c r="D41" s="150"/>
      <c r="E41" s="151"/>
      <c r="F41" s="123"/>
      <c r="G41" s="7"/>
      <c r="H41" s="7"/>
      <c r="I41" s="7"/>
      <c r="J41" s="7"/>
      <c r="K41" s="139"/>
      <c r="L41" s="139"/>
      <c r="N41" s="140"/>
      <c r="O41" s="140"/>
      <c r="P41" s="141"/>
    </row>
    <row r="42" spans="1:25">
      <c r="A42" s="5"/>
      <c r="B42" s="103" t="s">
        <v>138</v>
      </c>
      <c r="C42" s="12" t="s">
        <v>351</v>
      </c>
      <c r="D42" s="12" t="s">
        <v>190</v>
      </c>
      <c r="E42" s="103" t="s">
        <v>191</v>
      </c>
      <c r="F42" s="7"/>
      <c r="G42" s="48"/>
      <c r="K42" s="7"/>
      <c r="L42" s="7"/>
      <c r="N42" s="7"/>
      <c r="O42" s="7"/>
      <c r="P42" s="7"/>
    </row>
    <row r="43" spans="1:25">
      <c r="A43" s="5" t="s">
        <v>839</v>
      </c>
      <c r="B43" s="65">
        <v>15</v>
      </c>
      <c r="C43" s="65">
        <v>0</v>
      </c>
      <c r="D43" s="65">
        <v>0</v>
      </c>
      <c r="E43" s="65">
        <v>0</v>
      </c>
      <c r="F43" s="7"/>
      <c r="G43" s="48"/>
      <c r="K43" s="7"/>
      <c r="L43" s="7"/>
      <c r="N43" s="7"/>
      <c r="O43" s="7"/>
      <c r="P43" s="7"/>
    </row>
    <row r="44" spans="1:25">
      <c r="A44" s="109" t="s">
        <v>1246</v>
      </c>
      <c r="B44" s="115">
        <v>24</v>
      </c>
      <c r="C44" s="115">
        <v>0</v>
      </c>
      <c r="D44" s="115">
        <v>2</v>
      </c>
      <c r="E44" s="115">
        <v>0</v>
      </c>
      <c r="F44" s="7"/>
      <c r="G44" s="48"/>
      <c r="K44" s="7"/>
      <c r="L44" s="7"/>
      <c r="N44" s="7"/>
      <c r="O44" s="7"/>
      <c r="P44" s="7"/>
    </row>
    <row r="45" spans="1:25">
      <c r="A45" s="109" t="s">
        <v>1240</v>
      </c>
      <c r="B45" s="115">
        <v>17</v>
      </c>
      <c r="C45" s="115">
        <v>1</v>
      </c>
      <c r="D45" s="115">
        <v>5</v>
      </c>
      <c r="E45" s="115">
        <v>1</v>
      </c>
      <c r="F45" s="7"/>
      <c r="G45" s="48"/>
      <c r="K45" s="7"/>
      <c r="L45" s="7"/>
      <c r="N45" s="7"/>
      <c r="O45" s="7"/>
      <c r="P45" s="7"/>
    </row>
    <row r="46" spans="1:25">
      <c r="A46" s="109" t="s">
        <v>1241</v>
      </c>
      <c r="B46" s="115">
        <v>28</v>
      </c>
      <c r="C46" s="115">
        <v>2</v>
      </c>
      <c r="D46" s="115">
        <v>1</v>
      </c>
      <c r="E46" s="115">
        <v>0</v>
      </c>
      <c r="F46" s="7"/>
      <c r="G46" s="48"/>
      <c r="K46" s="7"/>
      <c r="L46" s="7"/>
      <c r="N46" s="7"/>
      <c r="O46" s="7"/>
      <c r="P46" s="7"/>
    </row>
    <row r="47" spans="1:25">
      <c r="A47" s="109" t="s">
        <v>1242</v>
      </c>
      <c r="B47" s="115">
        <v>26</v>
      </c>
      <c r="C47" s="115">
        <v>5</v>
      </c>
      <c r="D47" s="115">
        <v>0</v>
      </c>
      <c r="E47" s="115">
        <v>0</v>
      </c>
      <c r="F47" s="7"/>
      <c r="G47" s="48"/>
      <c r="K47" s="7"/>
      <c r="L47" s="7"/>
      <c r="N47" s="7"/>
      <c r="O47" s="7"/>
      <c r="P47" s="7"/>
    </row>
    <row r="48" spans="1:25">
      <c r="A48" s="109" t="s">
        <v>1243</v>
      </c>
      <c r="B48" s="115">
        <v>11</v>
      </c>
      <c r="C48" s="115">
        <v>1</v>
      </c>
      <c r="D48" s="115">
        <v>5</v>
      </c>
      <c r="E48" s="115">
        <v>18</v>
      </c>
      <c r="F48" s="7"/>
      <c r="G48" s="48"/>
      <c r="K48" s="7"/>
      <c r="L48" s="7"/>
      <c r="N48" s="7"/>
      <c r="O48" s="7"/>
      <c r="P48" s="7"/>
    </row>
    <row r="49" spans="1:25">
      <c r="A49" s="109" t="s">
        <v>1244</v>
      </c>
      <c r="B49" s="115">
        <v>31</v>
      </c>
      <c r="C49" s="115">
        <v>0</v>
      </c>
      <c r="D49" s="115">
        <v>0</v>
      </c>
      <c r="E49" s="115">
        <v>0</v>
      </c>
      <c r="F49" s="48"/>
      <c r="H49" s="48"/>
      <c r="I49" s="48"/>
      <c r="J49" s="48"/>
      <c r="K49" s="48"/>
      <c r="L49" s="48"/>
      <c r="N49" s="48"/>
      <c r="O49" s="48"/>
      <c r="P49" s="48"/>
    </row>
    <row r="50" spans="1:25">
      <c r="A50" s="109" t="s">
        <v>1245</v>
      </c>
      <c r="B50" s="115">
        <v>28</v>
      </c>
      <c r="C50" s="115">
        <v>0</v>
      </c>
      <c r="D50" s="115">
        <v>1</v>
      </c>
      <c r="E50" s="115">
        <v>0</v>
      </c>
    </row>
    <row r="51" spans="1:25" s="7" customFormat="1">
      <c r="A51" s="136"/>
      <c r="B51" s="101"/>
      <c r="C51" s="65"/>
      <c r="D51" s="101"/>
      <c r="E51" s="101"/>
      <c r="F51" s="95"/>
      <c r="G51" s="95"/>
      <c r="H51" s="95"/>
      <c r="I51" s="95"/>
      <c r="J51" s="95"/>
      <c r="K51" s="95"/>
      <c r="L51" s="95"/>
      <c r="M51" s="139"/>
      <c r="N51" s="95"/>
      <c r="O51" s="95"/>
      <c r="P51" s="95"/>
      <c r="Q51" s="95"/>
      <c r="R51" s="95"/>
      <c r="S51" s="95"/>
      <c r="T51" s="95"/>
      <c r="U51" s="95"/>
      <c r="V51" s="95"/>
      <c r="W51" s="95"/>
      <c r="X51" s="95"/>
      <c r="Y51" s="95"/>
    </row>
    <row r="52" spans="1:25" s="7" customFormat="1">
      <c r="A52" s="111"/>
      <c r="B52" s="112" t="s">
        <v>189</v>
      </c>
      <c r="C52" s="112" t="s">
        <v>383</v>
      </c>
      <c r="D52" s="112" t="s">
        <v>384</v>
      </c>
      <c r="E52" s="112" t="s">
        <v>385</v>
      </c>
      <c r="F52" s="124"/>
      <c r="G52" s="95"/>
      <c r="L52" s="139"/>
      <c r="M52" s="139"/>
      <c r="N52" s="139"/>
      <c r="O52" s="140"/>
      <c r="P52" s="140"/>
      <c r="Q52" s="140"/>
      <c r="R52" s="142"/>
      <c r="S52" s="142"/>
      <c r="T52" s="142"/>
      <c r="U52" s="142"/>
    </row>
    <row r="53" spans="1:25" s="7" customFormat="1">
      <c r="A53" s="111" t="s">
        <v>107</v>
      </c>
      <c r="B53" s="112"/>
      <c r="C53" s="112"/>
      <c r="D53" s="112" t="s">
        <v>189</v>
      </c>
      <c r="E53" s="112" t="s">
        <v>189</v>
      </c>
      <c r="F53" s="124"/>
      <c r="G53" s="95"/>
      <c r="L53" s="139"/>
      <c r="M53" s="139"/>
      <c r="N53" s="139"/>
      <c r="O53" s="140"/>
      <c r="P53" s="140"/>
      <c r="Q53" s="140"/>
      <c r="R53" s="142"/>
      <c r="S53" s="142"/>
      <c r="T53" s="142"/>
      <c r="U53" s="142"/>
    </row>
    <row r="54" spans="1:25" s="7" customFormat="1">
      <c r="A54" s="109" t="s">
        <v>1247</v>
      </c>
      <c r="B54" s="115">
        <v>198</v>
      </c>
      <c r="C54" s="116">
        <v>197</v>
      </c>
      <c r="D54" s="115">
        <v>197</v>
      </c>
      <c r="E54" s="115">
        <v>1</v>
      </c>
      <c r="F54" s="115"/>
      <c r="G54" s="116"/>
      <c r="H54" s="115"/>
      <c r="I54" s="115"/>
      <c r="L54" s="139"/>
      <c r="M54" s="139"/>
      <c r="N54" s="139"/>
      <c r="O54" s="140"/>
      <c r="P54" s="140"/>
      <c r="Q54" s="140"/>
      <c r="R54" s="142"/>
      <c r="S54" s="142"/>
      <c r="T54" s="142"/>
      <c r="U54" s="142"/>
    </row>
    <row r="55" spans="1:25" s="7" customFormat="1">
      <c r="A55" s="109" t="s">
        <v>1248</v>
      </c>
      <c r="B55" s="115">
        <v>187</v>
      </c>
      <c r="C55" s="116">
        <v>36.4</v>
      </c>
      <c r="D55" s="115">
        <v>182</v>
      </c>
      <c r="E55" s="115">
        <v>5</v>
      </c>
      <c r="F55" s="115"/>
      <c r="G55" s="116"/>
      <c r="H55" s="115"/>
      <c r="I55" s="115"/>
      <c r="L55" s="139"/>
      <c r="M55" s="139"/>
      <c r="N55" s="139"/>
      <c r="O55" s="140"/>
      <c r="P55" s="140"/>
      <c r="Q55" s="140"/>
      <c r="R55" s="142"/>
      <c r="S55" s="142"/>
      <c r="T55" s="142"/>
      <c r="U55" s="142"/>
    </row>
    <row r="56" spans="1:25" s="7" customFormat="1">
      <c r="A56" s="109" t="s">
        <v>1249</v>
      </c>
      <c r="B56" s="115">
        <v>216</v>
      </c>
      <c r="C56" s="116">
        <v>2.6610169491525424</v>
      </c>
      <c r="D56" s="115">
        <v>157</v>
      </c>
      <c r="E56" s="115">
        <v>59</v>
      </c>
      <c r="F56" s="115"/>
      <c r="G56" s="116"/>
      <c r="H56" s="115"/>
      <c r="I56" s="115"/>
      <c r="L56" s="139"/>
      <c r="M56" s="139"/>
      <c r="N56" s="139"/>
      <c r="O56" s="140"/>
      <c r="P56" s="140"/>
      <c r="Q56" s="140"/>
      <c r="R56" s="142"/>
      <c r="S56" s="142"/>
      <c r="T56" s="142"/>
      <c r="U56" s="142"/>
    </row>
    <row r="57" spans="1:25" s="7" customFormat="1">
      <c r="A57" s="109" t="s">
        <v>1250</v>
      </c>
      <c r="B57" s="115">
        <v>182</v>
      </c>
      <c r="C57" s="116">
        <v>90</v>
      </c>
      <c r="D57" s="115">
        <v>180</v>
      </c>
      <c r="E57" s="115">
        <v>2</v>
      </c>
      <c r="F57" s="115"/>
      <c r="G57" s="116"/>
      <c r="H57" s="115"/>
      <c r="I57" s="115"/>
      <c r="L57" s="139"/>
      <c r="M57" s="139"/>
      <c r="N57" s="139"/>
      <c r="O57" s="140"/>
      <c r="P57" s="140"/>
      <c r="Q57" s="140"/>
      <c r="R57" s="142"/>
      <c r="S57" s="142"/>
      <c r="T57" s="142"/>
      <c r="U57" s="142"/>
    </row>
    <row r="58" spans="1:25" s="7" customFormat="1">
      <c r="A58" s="109" t="s">
        <v>1251</v>
      </c>
      <c r="B58" s="115">
        <v>199</v>
      </c>
      <c r="C58" s="116">
        <v>38.799999999999997</v>
      </c>
      <c r="D58" s="115">
        <v>194</v>
      </c>
      <c r="E58" s="115">
        <v>5</v>
      </c>
      <c r="F58" s="115"/>
      <c r="G58" s="116"/>
      <c r="H58" s="115"/>
      <c r="I58" s="115"/>
      <c r="L58" s="139"/>
      <c r="M58" s="139"/>
      <c r="N58" s="139"/>
      <c r="O58" s="140"/>
      <c r="P58" s="140"/>
      <c r="Q58" s="140"/>
      <c r="R58" s="142"/>
      <c r="S58" s="142"/>
      <c r="T58" s="142"/>
      <c r="U58" s="142"/>
    </row>
    <row r="59" spans="1:25" s="7" customFormat="1">
      <c r="A59" s="109" t="s">
        <v>1252</v>
      </c>
      <c r="B59" s="115">
        <v>197</v>
      </c>
      <c r="C59" s="116">
        <v>11.3125</v>
      </c>
      <c r="D59" s="115">
        <v>181</v>
      </c>
      <c r="E59" s="115">
        <v>16</v>
      </c>
      <c r="F59" s="115"/>
      <c r="G59" s="116"/>
      <c r="H59" s="115"/>
      <c r="I59" s="115"/>
      <c r="L59" s="139"/>
      <c r="M59" s="139"/>
      <c r="N59" s="139"/>
      <c r="O59" s="140"/>
      <c r="P59" s="140"/>
      <c r="Q59" s="140"/>
      <c r="R59" s="142"/>
      <c r="S59" s="142"/>
      <c r="T59" s="142"/>
      <c r="U59" s="142"/>
    </row>
    <row r="60" spans="1:25" s="7" customFormat="1">
      <c r="A60" s="109" t="s">
        <v>1253</v>
      </c>
      <c r="B60" s="115">
        <v>183</v>
      </c>
      <c r="C60" s="116">
        <v>19.333333333333332</v>
      </c>
      <c r="D60" s="115">
        <v>174</v>
      </c>
      <c r="E60" s="115">
        <v>9</v>
      </c>
      <c r="F60" s="115"/>
      <c r="G60" s="116"/>
      <c r="H60" s="115"/>
      <c r="I60" s="115"/>
      <c r="K60" s="139"/>
      <c r="L60" s="139"/>
      <c r="M60" s="139"/>
      <c r="N60" s="140"/>
      <c r="O60" s="140"/>
      <c r="P60" s="141"/>
      <c r="Q60" s="140"/>
      <c r="R60" s="142"/>
      <c r="S60" s="142"/>
      <c r="T60" s="142"/>
      <c r="U60" s="142"/>
    </row>
    <row r="61" spans="1:25" s="7" customFormat="1">
      <c r="A61" s="239" t="s">
        <v>1254</v>
      </c>
      <c r="B61" s="115">
        <v>180</v>
      </c>
      <c r="C61" s="116">
        <v>44</v>
      </c>
      <c r="D61" s="115">
        <v>176</v>
      </c>
      <c r="E61" s="115">
        <v>4</v>
      </c>
      <c r="F61" s="115"/>
      <c r="G61" s="116"/>
      <c r="H61" s="115"/>
      <c r="I61" s="115"/>
      <c r="K61" s="139"/>
      <c r="L61" s="139"/>
      <c r="M61" s="139"/>
      <c r="N61" s="140"/>
      <c r="O61" s="140"/>
      <c r="P61" s="141"/>
      <c r="Q61" s="142"/>
      <c r="R61" s="142"/>
      <c r="S61" s="142"/>
      <c r="T61" s="142"/>
    </row>
    <row r="62" spans="1:25" s="7" customFormat="1">
      <c r="A62" s="109"/>
      <c r="B62" s="110"/>
      <c r="C62" s="108"/>
      <c r="D62" s="110"/>
      <c r="E62" s="110"/>
      <c r="F62" s="110"/>
      <c r="K62" s="139"/>
      <c r="L62" s="139"/>
      <c r="M62" s="139"/>
      <c r="N62" s="140"/>
      <c r="O62" s="140"/>
      <c r="P62" s="141"/>
      <c r="Q62" s="142"/>
      <c r="R62" s="142"/>
      <c r="S62" s="142"/>
      <c r="T62" s="142"/>
    </row>
    <row r="63" spans="1:25" s="7" customFormat="1">
      <c r="A63" s="111" t="s">
        <v>386</v>
      </c>
      <c r="B63" s="112" t="s">
        <v>387</v>
      </c>
      <c r="C63" s="112" t="s">
        <v>169</v>
      </c>
      <c r="D63" s="112" t="s">
        <v>384</v>
      </c>
      <c r="E63" s="112" t="s">
        <v>385</v>
      </c>
      <c r="F63" s="112"/>
      <c r="K63" s="139"/>
      <c r="L63" s="139"/>
      <c r="M63" s="139"/>
      <c r="N63" s="140"/>
      <c r="O63" s="140"/>
      <c r="P63" s="141"/>
      <c r="Q63" s="142"/>
      <c r="R63" s="142"/>
      <c r="S63" s="142"/>
      <c r="T63" s="142"/>
    </row>
    <row r="64" spans="1:25" s="7" customFormat="1">
      <c r="A64" s="109" t="s">
        <v>1247</v>
      </c>
      <c r="B64" s="114">
        <v>24676.059999999998</v>
      </c>
      <c r="C64" s="114">
        <v>24476.639999999999</v>
      </c>
      <c r="D64" s="114">
        <v>24576.35</v>
      </c>
      <c r="E64" s="114">
        <v>-99.71</v>
      </c>
      <c r="F64" s="114"/>
      <c r="G64" s="114"/>
      <c r="H64" s="114"/>
      <c r="I64" s="114"/>
      <c r="K64" s="139"/>
      <c r="L64" s="139"/>
      <c r="M64" s="139"/>
      <c r="N64" s="140"/>
      <c r="O64" s="140"/>
      <c r="P64" s="141"/>
      <c r="Q64" s="142"/>
      <c r="R64" s="142"/>
      <c r="S64" s="142"/>
      <c r="T64" s="142"/>
    </row>
    <row r="65" spans="1:25" s="7" customFormat="1">
      <c r="A65" s="109" t="s">
        <v>1248</v>
      </c>
      <c r="B65" s="114">
        <v>25542.18</v>
      </c>
      <c r="C65" s="114">
        <v>15711.54</v>
      </c>
      <c r="D65" s="114">
        <v>20626.86</v>
      </c>
      <c r="E65" s="114">
        <v>-4915.32</v>
      </c>
      <c r="F65" s="114"/>
      <c r="G65" s="114"/>
      <c r="H65" s="114"/>
      <c r="I65" s="114"/>
      <c r="K65" s="139"/>
      <c r="L65" s="139"/>
      <c r="M65" s="139"/>
      <c r="N65" s="140"/>
      <c r="O65" s="140"/>
      <c r="P65" s="141"/>
      <c r="Q65" s="142"/>
      <c r="R65" s="142"/>
      <c r="S65" s="142"/>
      <c r="T65" s="142"/>
    </row>
    <row r="66" spans="1:25" s="7" customFormat="1">
      <c r="A66" s="109" t="s">
        <v>1255</v>
      </c>
      <c r="B66" s="114">
        <v>55306.62</v>
      </c>
      <c r="C66" s="114">
        <v>-27755.32</v>
      </c>
      <c r="D66" s="114">
        <v>13775.65</v>
      </c>
      <c r="E66" s="114">
        <v>-41530.97</v>
      </c>
      <c r="F66" s="114"/>
      <c r="G66" s="114"/>
      <c r="H66" s="114"/>
      <c r="I66" s="114"/>
      <c r="K66" s="139"/>
      <c r="L66" s="139"/>
      <c r="M66" s="139"/>
      <c r="N66" s="140"/>
      <c r="O66" s="140"/>
      <c r="P66" s="141"/>
      <c r="Q66" s="142"/>
      <c r="R66" s="142"/>
      <c r="S66" s="142"/>
      <c r="T66" s="142"/>
    </row>
    <row r="67" spans="1:25" s="7" customFormat="1">
      <c r="A67" s="109" t="s">
        <v>1250</v>
      </c>
      <c r="B67" s="114">
        <v>24458.57</v>
      </c>
      <c r="C67" s="114">
        <v>23411.89</v>
      </c>
      <c r="D67" s="114">
        <v>23935.23</v>
      </c>
      <c r="E67" s="114">
        <v>-523.33999999999992</v>
      </c>
      <c r="F67" s="114"/>
      <c r="G67" s="114"/>
      <c r="H67" s="114"/>
      <c r="I67" s="114"/>
      <c r="K67" s="139"/>
      <c r="L67" s="139"/>
      <c r="M67" s="139"/>
      <c r="N67" s="140"/>
      <c r="O67" s="140"/>
      <c r="P67" s="141"/>
      <c r="Q67" s="142"/>
      <c r="R67" s="142"/>
      <c r="S67" s="142"/>
      <c r="T67" s="142"/>
    </row>
    <row r="68" spans="1:25">
      <c r="A68" s="109" t="s">
        <v>1251</v>
      </c>
      <c r="B68" s="114">
        <v>39311.53</v>
      </c>
      <c r="C68" s="114">
        <v>20613.010000000002</v>
      </c>
      <c r="D68" s="114">
        <v>29962.27</v>
      </c>
      <c r="E68" s="114">
        <v>-9349.26</v>
      </c>
      <c r="F68" s="114"/>
      <c r="G68" s="114"/>
      <c r="H68" s="114"/>
      <c r="I68" s="114"/>
      <c r="J68" s="7"/>
      <c r="K68" s="139"/>
      <c r="M68" s="139"/>
      <c r="N68" s="140"/>
      <c r="O68" s="140"/>
      <c r="Q68" s="142"/>
      <c r="R68" s="142"/>
      <c r="S68" s="142"/>
      <c r="T68" s="142"/>
      <c r="U68" s="7"/>
      <c r="V68" s="7"/>
      <c r="W68" s="7"/>
      <c r="X68" s="7"/>
      <c r="Y68" s="7"/>
    </row>
    <row r="69" spans="1:25">
      <c r="A69" s="109" t="s">
        <v>1252</v>
      </c>
      <c r="B69" s="114">
        <v>29969.08</v>
      </c>
      <c r="C69" s="114">
        <v>9806.8200000000015</v>
      </c>
      <c r="D69" s="114">
        <v>19887.95</v>
      </c>
      <c r="E69" s="114">
        <v>-10081.129999999999</v>
      </c>
      <c r="F69" s="114"/>
      <c r="G69" s="114"/>
      <c r="H69" s="114"/>
      <c r="I69" s="114"/>
      <c r="J69" s="7"/>
      <c r="K69" s="139"/>
      <c r="M69" s="139"/>
      <c r="N69" s="140"/>
      <c r="O69" s="140"/>
    </row>
    <row r="70" spans="1:25">
      <c r="A70" s="109" t="s">
        <v>1253</v>
      </c>
      <c r="B70" s="114">
        <v>40321.01</v>
      </c>
      <c r="C70" s="114">
        <v>28663.77</v>
      </c>
      <c r="D70" s="114">
        <v>34492.39</v>
      </c>
      <c r="E70" s="114">
        <v>-5828.62</v>
      </c>
      <c r="F70" s="114"/>
      <c r="G70" s="114"/>
      <c r="H70" s="114"/>
      <c r="I70" s="114"/>
      <c r="J70" s="7"/>
      <c r="K70" s="139"/>
      <c r="M70" s="139"/>
      <c r="N70" s="140"/>
      <c r="O70" s="140"/>
    </row>
    <row r="71" spans="1:25">
      <c r="A71" s="239" t="s">
        <v>841</v>
      </c>
      <c r="B71" s="114">
        <v>21807.26</v>
      </c>
      <c r="C71" s="114">
        <v>18711.899999999998</v>
      </c>
      <c r="D71" s="114">
        <v>20259.579999999998</v>
      </c>
      <c r="E71" s="114">
        <v>-1547.6799999999998</v>
      </c>
      <c r="F71" s="114"/>
      <c r="G71" s="114"/>
      <c r="H71" s="114"/>
      <c r="I71" s="114"/>
      <c r="J71" s="7"/>
      <c r="K71" s="139"/>
      <c r="M71" s="139"/>
      <c r="N71" s="140"/>
      <c r="O71" s="140"/>
    </row>
    <row r="72" spans="1:25">
      <c r="A72" s="111" t="s">
        <v>645</v>
      </c>
      <c r="B72" s="178"/>
      <c r="C72" s="178"/>
      <c r="D72" s="178"/>
      <c r="E72" s="178"/>
      <c r="F72" s="124"/>
      <c r="H72" s="7"/>
      <c r="I72" s="7"/>
      <c r="J72" s="7"/>
      <c r="K72" s="7"/>
      <c r="L72" s="139"/>
      <c r="N72" s="139"/>
      <c r="O72" s="140"/>
      <c r="P72" s="140"/>
    </row>
    <row r="73" spans="1:25">
      <c r="A73" s="195"/>
      <c r="B73" s="178"/>
      <c r="C73" s="178"/>
      <c r="D73" s="178"/>
      <c r="E73" s="178"/>
      <c r="F73" s="124"/>
      <c r="H73" s="7"/>
      <c r="I73" s="7"/>
      <c r="J73" s="7"/>
      <c r="K73" s="7"/>
      <c r="L73" s="139"/>
      <c r="N73" s="139"/>
      <c r="O73" s="140"/>
      <c r="P73" s="140"/>
    </row>
    <row r="74" spans="1:25">
      <c r="A74" s="195"/>
      <c r="B74" s="178"/>
      <c r="C74" s="178"/>
      <c r="D74" s="178"/>
      <c r="E74" s="178"/>
      <c r="F74" s="124"/>
      <c r="H74" s="7"/>
      <c r="I74" s="7"/>
      <c r="J74" s="7"/>
      <c r="K74" s="7"/>
      <c r="L74" s="139"/>
      <c r="N74" s="139"/>
      <c r="O74" s="140"/>
      <c r="P74" s="140"/>
    </row>
    <row r="75" spans="1:25">
      <c r="A75" s="195"/>
      <c r="B75" s="178"/>
      <c r="C75" s="178"/>
      <c r="D75" s="178"/>
      <c r="E75" s="178"/>
      <c r="F75" s="124"/>
      <c r="H75" s="7"/>
      <c r="I75" s="7"/>
      <c r="J75" s="7"/>
      <c r="K75" s="7"/>
      <c r="L75" s="139"/>
      <c r="N75" s="139"/>
      <c r="O75" s="140"/>
      <c r="P75" s="140"/>
    </row>
    <row r="76" spans="1:25">
      <c r="A76" s="195"/>
      <c r="B76" s="186" t="s">
        <v>138</v>
      </c>
      <c r="C76" s="186" t="s">
        <v>351</v>
      </c>
      <c r="D76" s="186" t="s">
        <v>190</v>
      </c>
      <c r="E76" s="186" t="s">
        <v>191</v>
      </c>
      <c r="F76" s="124"/>
      <c r="H76" s="7"/>
      <c r="I76" s="7"/>
      <c r="J76" s="7"/>
      <c r="K76" s="7"/>
      <c r="L76" s="139"/>
      <c r="N76" s="139"/>
      <c r="O76" s="140"/>
      <c r="P76" s="140"/>
    </row>
    <row r="77" spans="1:25">
      <c r="A77" s="192">
        <v>2025</v>
      </c>
      <c r="B77" s="178">
        <v>173</v>
      </c>
      <c r="C77" s="178">
        <v>3</v>
      </c>
      <c r="D77" s="178">
        <v>3</v>
      </c>
      <c r="E77" s="178">
        <v>1</v>
      </c>
      <c r="F77" s="124"/>
      <c r="H77" s="7"/>
      <c r="I77" s="7"/>
      <c r="J77" s="7"/>
      <c r="K77" s="7"/>
      <c r="L77" s="139"/>
      <c r="N77" s="139"/>
      <c r="O77" s="140"/>
      <c r="P77" s="140"/>
    </row>
    <row r="78" spans="1:25">
      <c r="A78" s="192">
        <v>2024</v>
      </c>
      <c r="B78" s="178">
        <v>342</v>
      </c>
      <c r="C78" s="178">
        <v>8</v>
      </c>
      <c r="D78" s="178">
        <v>15</v>
      </c>
      <c r="E78" s="178">
        <v>2</v>
      </c>
      <c r="F78" s="124"/>
      <c r="H78" s="7"/>
      <c r="I78" s="7"/>
      <c r="J78" s="7"/>
      <c r="K78" s="7"/>
      <c r="L78" s="139"/>
      <c r="N78" s="139"/>
      <c r="O78" s="140"/>
      <c r="P78" s="140"/>
    </row>
    <row r="79" spans="1:25">
      <c r="A79" s="192">
        <v>2023</v>
      </c>
      <c r="B79" s="178">
        <v>348</v>
      </c>
      <c r="C79" s="178">
        <v>11</v>
      </c>
      <c r="D79" s="178">
        <v>26</v>
      </c>
      <c r="E79" s="178">
        <v>4</v>
      </c>
      <c r="F79" s="124"/>
      <c r="H79" s="7"/>
      <c r="I79" s="7"/>
      <c r="J79" s="7"/>
      <c r="K79" s="7"/>
      <c r="L79" s="139"/>
      <c r="N79" s="139"/>
      <c r="O79" s="140"/>
      <c r="P79" s="140"/>
    </row>
    <row r="80" spans="1:25">
      <c r="A80" s="192">
        <v>2022</v>
      </c>
      <c r="B80" s="178">
        <v>377</v>
      </c>
      <c r="C80" s="178">
        <v>7</v>
      </c>
      <c r="D80" s="178">
        <v>5</v>
      </c>
      <c r="E80" s="178">
        <v>0</v>
      </c>
      <c r="F80" s="124"/>
      <c r="H80" s="7"/>
      <c r="I80" s="7"/>
      <c r="J80" s="7"/>
      <c r="K80" s="7"/>
      <c r="L80" s="139"/>
      <c r="N80" s="139"/>
      <c r="O80" s="140"/>
      <c r="P80" s="140"/>
    </row>
    <row r="81" spans="1:25">
      <c r="A81" s="192">
        <v>2021</v>
      </c>
      <c r="B81" s="178">
        <v>353</v>
      </c>
      <c r="C81" s="178">
        <v>19</v>
      </c>
      <c r="D81" s="178">
        <v>4</v>
      </c>
      <c r="E81" s="178">
        <v>1</v>
      </c>
      <c r="F81" s="124"/>
      <c r="H81" s="7"/>
      <c r="I81" s="7"/>
      <c r="J81" s="7"/>
      <c r="K81" s="7"/>
      <c r="L81" s="139"/>
      <c r="N81" s="139"/>
      <c r="O81" s="140"/>
      <c r="P81" s="140"/>
    </row>
    <row r="82" spans="1:25">
      <c r="A82" s="192">
        <v>2020</v>
      </c>
      <c r="B82" s="178">
        <v>287</v>
      </c>
      <c r="C82" s="178">
        <v>11</v>
      </c>
      <c r="D82" s="178">
        <v>27</v>
      </c>
      <c r="E82" s="178">
        <v>42</v>
      </c>
      <c r="F82" s="124"/>
      <c r="H82" s="7"/>
      <c r="I82" s="7"/>
      <c r="J82" s="7"/>
      <c r="K82" s="7"/>
      <c r="L82" s="139"/>
      <c r="N82" s="139"/>
      <c r="O82" s="140"/>
      <c r="P82" s="140"/>
    </row>
    <row r="83" spans="1:25">
      <c r="A83" s="192">
        <v>2019</v>
      </c>
      <c r="B83" s="178">
        <v>355</v>
      </c>
      <c r="C83" s="178">
        <v>6</v>
      </c>
      <c r="D83" s="178">
        <v>7</v>
      </c>
      <c r="E83" s="178">
        <v>0</v>
      </c>
      <c r="F83" s="124"/>
      <c r="H83" s="7"/>
      <c r="I83" s="7"/>
      <c r="J83" s="7"/>
      <c r="K83" s="7"/>
      <c r="L83" s="139"/>
      <c r="N83" s="139"/>
      <c r="O83" s="140"/>
      <c r="P83" s="140"/>
    </row>
    <row r="84" spans="1:25">
      <c r="A84" s="192">
        <v>2018</v>
      </c>
      <c r="B84" s="178">
        <v>374</v>
      </c>
      <c r="C84" s="178">
        <v>6</v>
      </c>
      <c r="D84" s="178">
        <v>3</v>
      </c>
      <c r="E84" s="178">
        <v>0</v>
      </c>
      <c r="F84" s="124"/>
      <c r="H84" s="7"/>
      <c r="I84" s="7"/>
      <c r="J84" s="7"/>
      <c r="K84" s="7"/>
      <c r="L84" s="139"/>
      <c r="N84" s="139"/>
      <c r="O84" s="140"/>
      <c r="P84" s="140"/>
    </row>
    <row r="85" spans="1:25">
      <c r="A85" s="192">
        <v>2017</v>
      </c>
      <c r="B85" s="178">
        <v>351</v>
      </c>
      <c r="C85" s="178">
        <v>5</v>
      </c>
      <c r="D85" s="178">
        <v>9</v>
      </c>
      <c r="E85" s="178">
        <v>2</v>
      </c>
      <c r="F85" s="124"/>
      <c r="H85" s="7"/>
      <c r="I85" s="7"/>
      <c r="J85" s="7"/>
      <c r="K85" s="7"/>
      <c r="L85" s="139"/>
      <c r="N85" s="139"/>
      <c r="O85" s="140"/>
      <c r="P85" s="140"/>
    </row>
    <row r="86" spans="1:25">
      <c r="A86" s="5">
        <v>2016</v>
      </c>
      <c r="B86" s="64" t="s">
        <v>575</v>
      </c>
      <c r="C86" s="65">
        <v>7</v>
      </c>
      <c r="D86" s="65">
        <v>19</v>
      </c>
      <c r="E86" s="64" t="s">
        <v>512</v>
      </c>
      <c r="F86" s="124"/>
      <c r="H86" s="7"/>
      <c r="I86" s="7"/>
      <c r="J86" s="7"/>
      <c r="K86" s="7"/>
      <c r="L86" s="139"/>
      <c r="N86" s="139"/>
      <c r="O86" s="140"/>
      <c r="P86" s="140"/>
    </row>
    <row r="87" spans="1:25">
      <c r="A87" s="5">
        <v>2015</v>
      </c>
      <c r="B87" s="64" t="s">
        <v>575</v>
      </c>
      <c r="C87" s="65">
        <v>7</v>
      </c>
      <c r="D87" s="65">
        <v>16</v>
      </c>
      <c r="E87" s="64" t="s">
        <v>565</v>
      </c>
    </row>
    <row r="88" spans="1:25">
      <c r="A88" s="136" t="s">
        <v>538</v>
      </c>
      <c r="B88" s="65">
        <v>375</v>
      </c>
      <c r="C88" s="65">
        <v>8</v>
      </c>
      <c r="D88" s="65">
        <v>8</v>
      </c>
      <c r="E88" s="65">
        <v>0</v>
      </c>
    </row>
    <row r="89" spans="1:25">
      <c r="A89" s="136">
        <v>2013</v>
      </c>
      <c r="B89" s="65">
        <v>366</v>
      </c>
      <c r="C89" s="65">
        <v>15</v>
      </c>
      <c r="D89" s="65">
        <v>12</v>
      </c>
      <c r="E89" s="65">
        <v>0</v>
      </c>
    </row>
    <row r="90" spans="1:25">
      <c r="A90" s="136" t="s">
        <v>479</v>
      </c>
      <c r="B90" s="65">
        <v>333</v>
      </c>
      <c r="C90" s="65">
        <v>15</v>
      </c>
      <c r="D90" s="65">
        <v>11</v>
      </c>
      <c r="E90" s="65">
        <v>1</v>
      </c>
    </row>
    <row r="91" spans="1:25">
      <c r="A91" s="136" t="s">
        <v>452</v>
      </c>
      <c r="B91" s="65">
        <v>320</v>
      </c>
      <c r="C91" s="65">
        <v>22</v>
      </c>
      <c r="D91" s="65">
        <v>5</v>
      </c>
      <c r="E91" s="65" t="s">
        <v>238</v>
      </c>
    </row>
    <row r="92" spans="1:25">
      <c r="A92" s="136" t="s">
        <v>411</v>
      </c>
      <c r="B92" s="65">
        <v>243</v>
      </c>
      <c r="C92" s="65">
        <v>13</v>
      </c>
      <c r="D92" s="65">
        <v>4</v>
      </c>
      <c r="E92" s="65">
        <v>1</v>
      </c>
    </row>
    <row r="93" spans="1:25" s="7" customFormat="1">
      <c r="A93" s="136" t="s">
        <v>379</v>
      </c>
      <c r="B93" s="65">
        <v>151</v>
      </c>
      <c r="C93" s="65">
        <v>6</v>
      </c>
      <c r="D93" s="65">
        <v>68</v>
      </c>
      <c r="E93" s="65">
        <v>10</v>
      </c>
      <c r="F93" s="95"/>
      <c r="G93" s="95"/>
      <c r="H93" s="95"/>
      <c r="I93" s="95"/>
      <c r="J93" s="95"/>
      <c r="K93" s="95"/>
      <c r="L93" s="95"/>
      <c r="M93" s="139"/>
      <c r="N93" s="95"/>
      <c r="O93" s="95"/>
      <c r="P93" s="95"/>
      <c r="Q93" s="95"/>
      <c r="R93" s="95"/>
      <c r="S93" s="95"/>
      <c r="T93" s="95"/>
      <c r="U93" s="95"/>
      <c r="V93" s="95"/>
      <c r="W93" s="95"/>
      <c r="X93" s="95"/>
      <c r="Y93" s="95"/>
    </row>
    <row r="94" spans="1:25" s="7" customFormat="1">
      <c r="A94" s="136" t="s">
        <v>348</v>
      </c>
      <c r="B94" s="64" t="s">
        <v>535</v>
      </c>
      <c r="C94" s="65">
        <v>5</v>
      </c>
      <c r="D94" s="65">
        <v>40</v>
      </c>
      <c r="E94" s="64" t="s">
        <v>515</v>
      </c>
      <c r="F94" s="95"/>
      <c r="G94" s="95"/>
      <c r="H94" s="95"/>
      <c r="I94" s="95"/>
      <c r="J94" s="95"/>
      <c r="K94" s="95"/>
      <c r="L94" s="95"/>
      <c r="M94" s="139"/>
      <c r="N94" s="95"/>
      <c r="O94" s="95"/>
      <c r="P94" s="95"/>
      <c r="Q94" s="140"/>
      <c r="R94" s="142"/>
      <c r="S94" s="142"/>
      <c r="T94" s="142"/>
      <c r="U94" s="142"/>
    </row>
    <row r="95" spans="1:25" s="7" customFormat="1">
      <c r="A95" s="136" t="s">
        <v>318</v>
      </c>
      <c r="B95" s="101">
        <v>287</v>
      </c>
      <c r="C95" s="101">
        <v>11</v>
      </c>
      <c r="D95" s="101">
        <v>8</v>
      </c>
      <c r="E95" s="101">
        <v>4</v>
      </c>
      <c r="F95" s="95"/>
      <c r="G95" s="95"/>
      <c r="H95" s="95"/>
      <c r="I95" s="95"/>
      <c r="J95" s="95"/>
      <c r="K95" s="95"/>
      <c r="L95" s="95"/>
      <c r="M95" s="139"/>
      <c r="N95" s="95"/>
      <c r="O95" s="95"/>
      <c r="P95" s="95"/>
      <c r="Q95" s="140"/>
      <c r="R95" s="142"/>
      <c r="S95" s="142"/>
      <c r="T95" s="142"/>
      <c r="U95" s="142"/>
    </row>
    <row r="96" spans="1:25" s="7" customFormat="1">
      <c r="A96" s="136" t="s">
        <v>291</v>
      </c>
      <c r="B96" s="101">
        <v>299</v>
      </c>
      <c r="C96" s="101">
        <v>6</v>
      </c>
      <c r="D96" s="101">
        <v>7</v>
      </c>
      <c r="E96" s="101">
        <v>3</v>
      </c>
      <c r="F96" s="95"/>
      <c r="G96" s="95"/>
      <c r="H96" s="95"/>
      <c r="I96" s="95"/>
      <c r="J96" s="95"/>
      <c r="K96" s="95"/>
      <c r="L96" s="95"/>
      <c r="M96" s="139"/>
      <c r="N96" s="95"/>
      <c r="O96" s="95"/>
      <c r="P96" s="95"/>
      <c r="Q96" s="140"/>
      <c r="R96" s="142"/>
      <c r="S96" s="142"/>
      <c r="T96" s="142"/>
      <c r="U96" s="142"/>
    </row>
    <row r="97" spans="1:21" s="7" customFormat="1">
      <c r="A97" s="136" t="s">
        <v>262</v>
      </c>
      <c r="B97" s="101" t="s">
        <v>536</v>
      </c>
      <c r="C97" s="101">
        <v>10</v>
      </c>
      <c r="D97" s="101">
        <v>9</v>
      </c>
      <c r="E97" s="101" t="s">
        <v>512</v>
      </c>
      <c r="F97" s="95"/>
      <c r="G97" s="95"/>
      <c r="H97" s="95"/>
      <c r="I97" s="95"/>
      <c r="J97" s="95"/>
      <c r="K97" s="95"/>
      <c r="L97" s="95"/>
      <c r="M97" s="139"/>
      <c r="N97" s="95"/>
      <c r="O97" s="95"/>
      <c r="P97" s="95"/>
      <c r="Q97" s="140"/>
      <c r="R97" s="142"/>
      <c r="S97" s="142"/>
      <c r="T97" s="142"/>
      <c r="U97" s="142"/>
    </row>
    <row r="98" spans="1:21" s="7" customFormat="1">
      <c r="A98" s="136" t="s">
        <v>233</v>
      </c>
      <c r="B98" s="101">
        <v>272</v>
      </c>
      <c r="C98" s="101">
        <v>10</v>
      </c>
      <c r="D98" s="101">
        <v>3</v>
      </c>
      <c r="E98" s="101">
        <v>2</v>
      </c>
      <c r="F98" s="95"/>
      <c r="G98" s="95"/>
      <c r="H98" s="95"/>
      <c r="I98" s="95"/>
      <c r="J98" s="95"/>
      <c r="K98" s="95"/>
      <c r="L98" s="95"/>
      <c r="M98" s="139"/>
      <c r="N98" s="95"/>
      <c r="O98" s="95"/>
      <c r="P98" s="95"/>
      <c r="Q98" s="140"/>
      <c r="R98" s="142"/>
      <c r="S98" s="142"/>
      <c r="T98" s="142"/>
      <c r="U98" s="142"/>
    </row>
    <row r="99" spans="1:21" s="7" customFormat="1">
      <c r="A99" s="5"/>
      <c r="B99" s="47"/>
      <c r="C99" s="47"/>
      <c r="D99" s="47"/>
      <c r="E99" s="64"/>
      <c r="F99" s="95"/>
      <c r="G99" s="95"/>
      <c r="H99" s="95"/>
      <c r="I99" s="95"/>
      <c r="J99" s="95"/>
      <c r="K99" s="95"/>
      <c r="L99" s="95"/>
      <c r="M99" s="139"/>
      <c r="N99" s="95"/>
      <c r="O99" s="95"/>
      <c r="P99" s="95"/>
      <c r="Q99" s="140"/>
      <c r="R99" s="142"/>
      <c r="S99" s="142"/>
      <c r="T99" s="142"/>
      <c r="U99" s="142"/>
    </row>
    <row r="100" spans="1:21" s="7" customFormat="1">
      <c r="A100" s="5"/>
      <c r="B100" s="64"/>
      <c r="C100" s="65"/>
      <c r="D100" s="65"/>
      <c r="E100" s="64"/>
      <c r="F100" s="95"/>
      <c r="G100" s="95"/>
      <c r="H100" s="95"/>
      <c r="I100" s="95"/>
      <c r="J100" s="95"/>
      <c r="K100" s="95"/>
      <c r="L100" s="95"/>
      <c r="M100" s="139"/>
      <c r="N100" s="95"/>
      <c r="O100" s="95"/>
      <c r="P100" s="95"/>
      <c r="Q100" s="140"/>
      <c r="R100" s="142"/>
      <c r="S100" s="142"/>
      <c r="T100" s="142"/>
      <c r="U100" s="142"/>
    </row>
    <row r="101" spans="1:21" s="7" customFormat="1">
      <c r="A101" s="111" t="s">
        <v>106</v>
      </c>
      <c r="B101" s="112" t="s">
        <v>189</v>
      </c>
      <c r="C101" s="112" t="s">
        <v>383</v>
      </c>
      <c r="D101" s="112" t="s">
        <v>384</v>
      </c>
      <c r="E101" s="112" t="s">
        <v>385</v>
      </c>
      <c r="F101" s="124"/>
      <c r="G101" s="95"/>
      <c r="H101" s="95"/>
      <c r="I101" s="95"/>
      <c r="J101" s="95"/>
      <c r="L101" s="139"/>
      <c r="M101" s="139"/>
      <c r="N101" s="139"/>
      <c r="O101" s="140"/>
      <c r="P101" s="140"/>
      <c r="Q101" s="140"/>
      <c r="R101" s="142"/>
      <c r="S101" s="142"/>
      <c r="T101" s="142"/>
      <c r="U101" s="142"/>
    </row>
    <row r="102" spans="1:21" s="7" customFormat="1">
      <c r="A102" s="111" t="s">
        <v>107</v>
      </c>
      <c r="B102" s="112"/>
      <c r="C102" s="112"/>
      <c r="D102" s="112" t="s">
        <v>189</v>
      </c>
      <c r="E102" s="112" t="s">
        <v>189</v>
      </c>
      <c r="F102" s="124"/>
      <c r="G102" s="95"/>
      <c r="H102" s="144"/>
      <c r="I102" s="126"/>
      <c r="J102" s="95"/>
      <c r="L102" s="139"/>
      <c r="M102" s="139"/>
      <c r="N102" s="139"/>
      <c r="O102" s="140"/>
      <c r="P102" s="140"/>
      <c r="Q102" s="140"/>
      <c r="R102" s="142"/>
      <c r="S102" s="142"/>
      <c r="T102" s="142"/>
      <c r="U102" s="142"/>
    </row>
    <row r="103" spans="1:21" s="7" customFormat="1">
      <c r="A103" s="117" t="s">
        <v>318</v>
      </c>
      <c r="B103" s="178">
        <v>311</v>
      </c>
      <c r="C103" s="179">
        <v>22.923076923076923</v>
      </c>
      <c r="D103" s="178">
        <v>298</v>
      </c>
      <c r="E103" s="178">
        <v>13</v>
      </c>
      <c r="F103" s="124"/>
      <c r="G103" s="95"/>
      <c r="H103" s="144"/>
      <c r="I103" s="126"/>
      <c r="J103" s="95"/>
      <c r="L103" s="139"/>
      <c r="M103" s="139"/>
      <c r="N103" s="139"/>
      <c r="O103" s="140"/>
      <c r="P103" s="140"/>
      <c r="Q103" s="140"/>
      <c r="R103" s="142"/>
      <c r="S103" s="142"/>
      <c r="T103" s="142"/>
      <c r="U103" s="142"/>
    </row>
    <row r="104" spans="1:21" s="7" customFormat="1">
      <c r="A104" s="117">
        <v>2008</v>
      </c>
      <c r="B104" s="178">
        <v>303</v>
      </c>
      <c r="C104" s="179">
        <v>3.8870967741935485</v>
      </c>
      <c r="D104" s="178">
        <v>241</v>
      </c>
      <c r="E104" s="178">
        <v>62</v>
      </c>
      <c r="F104" s="124"/>
      <c r="G104" s="95"/>
      <c r="H104" s="144"/>
      <c r="I104" s="126"/>
      <c r="J104" s="95"/>
      <c r="L104" s="139"/>
      <c r="M104" s="139"/>
      <c r="N104" s="139"/>
      <c r="O104" s="140"/>
      <c r="P104" s="140"/>
      <c r="Q104" s="140"/>
      <c r="R104" s="142"/>
      <c r="S104" s="142"/>
      <c r="T104" s="142"/>
      <c r="U104" s="142"/>
    </row>
    <row r="105" spans="1:21" s="7" customFormat="1">
      <c r="A105" s="117">
        <v>2009</v>
      </c>
      <c r="B105" s="178">
        <v>235</v>
      </c>
      <c r="C105" s="179">
        <v>2.0128205128205128</v>
      </c>
      <c r="D105" s="178">
        <v>157</v>
      </c>
      <c r="E105" s="178">
        <v>78</v>
      </c>
      <c r="F105" s="124"/>
      <c r="G105" s="95"/>
      <c r="H105" s="144"/>
      <c r="I105" s="126"/>
      <c r="J105" s="95"/>
      <c r="L105" s="139"/>
      <c r="M105" s="139"/>
      <c r="N105" s="139"/>
      <c r="O105" s="140"/>
      <c r="P105" s="140"/>
      <c r="Q105" s="140"/>
      <c r="R105" s="142"/>
      <c r="S105" s="142"/>
      <c r="T105" s="142"/>
      <c r="U105" s="142"/>
    </row>
    <row r="106" spans="1:21" s="7" customFormat="1">
      <c r="A106" s="117">
        <v>2010</v>
      </c>
      <c r="B106" s="178">
        <v>261</v>
      </c>
      <c r="C106" s="179">
        <v>51.2</v>
      </c>
      <c r="D106" s="178">
        <v>256</v>
      </c>
      <c r="E106" s="178">
        <v>5</v>
      </c>
      <c r="F106" s="124"/>
      <c r="G106" s="95"/>
      <c r="H106" s="144"/>
      <c r="I106" s="126"/>
      <c r="J106" s="95"/>
      <c r="L106" s="139"/>
      <c r="M106" s="139"/>
      <c r="N106" s="139"/>
      <c r="O106" s="140"/>
      <c r="P106" s="140"/>
      <c r="Q106" s="140"/>
      <c r="R106" s="142"/>
      <c r="S106" s="142"/>
      <c r="T106" s="142"/>
      <c r="U106" s="142"/>
    </row>
    <row r="107" spans="1:21" s="7" customFormat="1">
      <c r="A107" s="117">
        <v>2011</v>
      </c>
      <c r="B107" s="178">
        <v>348</v>
      </c>
      <c r="C107" s="179">
        <v>68.599999999999994</v>
      </c>
      <c r="D107" s="178">
        <v>343</v>
      </c>
      <c r="E107" s="178">
        <v>5</v>
      </c>
      <c r="F107" s="124"/>
      <c r="G107" s="95"/>
      <c r="H107" s="144"/>
      <c r="I107" s="126"/>
      <c r="J107" s="95"/>
      <c r="L107" s="139"/>
      <c r="M107" s="139"/>
      <c r="N107" s="139"/>
      <c r="O107" s="140"/>
      <c r="P107" s="140"/>
      <c r="Q107" s="140"/>
      <c r="R107" s="142"/>
      <c r="S107" s="142"/>
      <c r="T107" s="142"/>
      <c r="U107" s="142"/>
    </row>
    <row r="108" spans="1:21" s="7" customFormat="1">
      <c r="A108" s="117" t="s">
        <v>479</v>
      </c>
      <c r="B108" s="178">
        <v>360</v>
      </c>
      <c r="C108" s="179">
        <v>29</v>
      </c>
      <c r="D108" s="178">
        <v>348</v>
      </c>
      <c r="E108" s="178">
        <v>12</v>
      </c>
      <c r="F108" s="124"/>
      <c r="G108" s="95"/>
      <c r="H108" s="144"/>
      <c r="I108" s="126"/>
      <c r="J108" s="95"/>
      <c r="L108" s="139"/>
      <c r="M108" s="139"/>
      <c r="N108" s="139"/>
      <c r="O108" s="140"/>
      <c r="P108" s="140"/>
      <c r="Q108" s="140"/>
      <c r="R108" s="142"/>
      <c r="S108" s="142"/>
      <c r="T108" s="142"/>
      <c r="U108" s="142"/>
    </row>
    <row r="109" spans="1:21" s="7" customFormat="1">
      <c r="A109" s="117" t="s">
        <v>508</v>
      </c>
      <c r="B109" s="178">
        <v>393</v>
      </c>
      <c r="C109" s="179">
        <v>31.75</v>
      </c>
      <c r="D109" s="178">
        <v>381</v>
      </c>
      <c r="E109" s="178">
        <v>12</v>
      </c>
      <c r="F109" s="124"/>
      <c r="G109" s="95"/>
      <c r="H109" s="144"/>
      <c r="I109" s="126"/>
      <c r="J109" s="95"/>
      <c r="L109" s="139"/>
      <c r="M109" s="139"/>
      <c r="N109" s="139"/>
      <c r="O109" s="140"/>
      <c r="P109" s="140"/>
      <c r="Q109" s="140"/>
      <c r="R109" s="142"/>
      <c r="S109" s="142"/>
      <c r="T109" s="142"/>
      <c r="U109" s="142"/>
    </row>
    <row r="110" spans="1:21" s="7" customFormat="1">
      <c r="A110" s="117" t="s">
        <v>539</v>
      </c>
      <c r="B110" s="178">
        <v>391</v>
      </c>
      <c r="C110" s="179">
        <v>47.875</v>
      </c>
      <c r="D110" s="178">
        <v>383</v>
      </c>
      <c r="E110" s="178">
        <v>8</v>
      </c>
      <c r="F110" s="124"/>
      <c r="G110" s="95"/>
      <c r="H110" s="144"/>
      <c r="I110" s="126"/>
      <c r="J110" s="95"/>
      <c r="L110" s="139"/>
      <c r="M110" s="139"/>
      <c r="N110" s="139"/>
      <c r="O110" s="140"/>
      <c r="P110" s="140"/>
      <c r="Q110" s="140"/>
      <c r="R110" s="142"/>
      <c r="S110" s="142"/>
      <c r="T110" s="142"/>
      <c r="U110" s="142"/>
    </row>
    <row r="111" spans="1:21" s="7" customFormat="1">
      <c r="A111" s="117" t="s">
        <v>577</v>
      </c>
      <c r="B111" s="178">
        <v>370</v>
      </c>
      <c r="C111" s="179">
        <v>18.473684210526315</v>
      </c>
      <c r="D111" s="178">
        <v>351</v>
      </c>
      <c r="E111" s="178">
        <v>19</v>
      </c>
      <c r="F111" s="124"/>
      <c r="G111" s="95"/>
      <c r="H111" s="144"/>
      <c r="I111" s="126"/>
      <c r="J111" s="95"/>
      <c r="L111" s="139"/>
      <c r="M111" s="139"/>
      <c r="N111" s="139"/>
      <c r="O111" s="140"/>
      <c r="P111" s="140"/>
      <c r="Q111" s="140"/>
      <c r="R111" s="142"/>
      <c r="S111" s="142"/>
      <c r="T111" s="142"/>
      <c r="U111" s="142"/>
    </row>
    <row r="112" spans="1:21" s="7" customFormat="1">
      <c r="A112" s="117" t="s">
        <v>587</v>
      </c>
      <c r="B112" s="178">
        <v>372</v>
      </c>
      <c r="C112" s="179">
        <v>16.71</v>
      </c>
      <c r="D112" s="178">
        <v>351</v>
      </c>
      <c r="E112" s="178">
        <v>21</v>
      </c>
      <c r="F112" s="124"/>
      <c r="G112" s="95"/>
      <c r="H112" s="144"/>
      <c r="I112" s="126"/>
      <c r="J112" s="95"/>
      <c r="L112" s="139"/>
      <c r="M112" s="139"/>
      <c r="N112" s="139"/>
      <c r="O112" s="140"/>
      <c r="P112" s="140"/>
      <c r="Q112" s="140"/>
      <c r="R112" s="142"/>
      <c r="S112" s="142"/>
      <c r="T112" s="142"/>
      <c r="U112" s="142"/>
    </row>
    <row r="113" spans="1:25" s="7" customFormat="1">
      <c r="A113" s="117" t="s">
        <v>631</v>
      </c>
      <c r="B113" s="178">
        <v>367</v>
      </c>
      <c r="C113" s="179">
        <v>32.36</v>
      </c>
      <c r="D113" s="178">
        <v>356</v>
      </c>
      <c r="E113" s="178">
        <v>11</v>
      </c>
      <c r="F113" s="124"/>
      <c r="G113" s="95"/>
      <c r="H113" s="144"/>
      <c r="I113" s="126"/>
      <c r="J113" s="95"/>
      <c r="L113" s="139"/>
      <c r="M113" s="139"/>
      <c r="N113" s="139"/>
      <c r="O113" s="140"/>
      <c r="P113" s="140"/>
      <c r="Q113" s="140"/>
      <c r="R113" s="142"/>
      <c r="S113" s="142"/>
      <c r="T113" s="142"/>
      <c r="U113" s="142"/>
    </row>
    <row r="114" spans="1:25" s="7" customFormat="1">
      <c r="A114" s="117" t="s">
        <v>658</v>
      </c>
      <c r="B114" s="178">
        <v>383</v>
      </c>
      <c r="C114" s="179">
        <v>126.66666666666667</v>
      </c>
      <c r="D114" s="178">
        <v>380</v>
      </c>
      <c r="E114" s="178">
        <v>3</v>
      </c>
      <c r="F114" s="124"/>
      <c r="G114" s="95"/>
      <c r="H114" s="144"/>
      <c r="I114" s="126"/>
      <c r="J114" s="95"/>
      <c r="L114" s="139"/>
      <c r="M114" s="139"/>
      <c r="N114" s="139"/>
      <c r="O114" s="140"/>
      <c r="P114" s="140"/>
      <c r="Q114" s="140"/>
      <c r="R114" s="142"/>
      <c r="S114" s="142"/>
      <c r="T114" s="142"/>
      <c r="U114" s="142"/>
    </row>
    <row r="115" spans="1:25" s="7" customFormat="1">
      <c r="A115" s="117" t="s">
        <v>661</v>
      </c>
      <c r="B115" s="178">
        <v>368</v>
      </c>
      <c r="C115" s="179">
        <v>51.571428571428569</v>
      </c>
      <c r="D115" s="178">
        <v>361</v>
      </c>
      <c r="E115" s="178">
        <v>7</v>
      </c>
      <c r="F115" s="124"/>
      <c r="G115" s="95"/>
      <c r="H115" s="144"/>
      <c r="I115" s="126"/>
      <c r="J115" s="95"/>
      <c r="L115" s="139"/>
      <c r="M115" s="139"/>
      <c r="N115" s="139"/>
      <c r="O115" s="140"/>
      <c r="P115" s="140"/>
      <c r="Q115" s="140"/>
      <c r="R115" s="142"/>
      <c r="S115" s="142"/>
      <c r="T115" s="142"/>
      <c r="U115" s="142"/>
    </row>
    <row r="116" spans="1:25" s="7" customFormat="1">
      <c r="A116" s="117" t="s">
        <v>692</v>
      </c>
      <c r="B116" s="178">
        <v>367</v>
      </c>
      <c r="C116" s="179">
        <v>4.3188405797101446</v>
      </c>
      <c r="D116" s="178">
        <v>298</v>
      </c>
      <c r="E116" s="178">
        <v>69</v>
      </c>
      <c r="F116" s="124"/>
      <c r="G116" s="95"/>
      <c r="H116" s="144"/>
      <c r="I116" s="126"/>
      <c r="J116" s="95"/>
      <c r="L116" s="139"/>
      <c r="M116" s="139"/>
      <c r="N116" s="139"/>
      <c r="O116" s="140"/>
      <c r="P116" s="140"/>
      <c r="Q116" s="140"/>
      <c r="R116" s="142"/>
      <c r="S116" s="142"/>
      <c r="T116" s="142"/>
      <c r="U116" s="142"/>
    </row>
    <row r="117" spans="1:25" s="7" customFormat="1">
      <c r="A117" s="117" t="s">
        <v>743</v>
      </c>
      <c r="B117" s="178">
        <v>377</v>
      </c>
      <c r="C117" s="179">
        <v>74.400000000000006</v>
      </c>
      <c r="D117" s="178">
        <v>372</v>
      </c>
      <c r="E117" s="178">
        <v>5</v>
      </c>
      <c r="F117" s="124"/>
      <c r="G117" s="95"/>
      <c r="H117" s="144"/>
      <c r="I117" s="126"/>
      <c r="J117" s="95"/>
      <c r="L117" s="139"/>
      <c r="M117" s="139"/>
      <c r="N117" s="139"/>
      <c r="O117" s="140"/>
      <c r="P117" s="140"/>
      <c r="Q117" s="140"/>
      <c r="R117" s="142"/>
      <c r="S117" s="142"/>
      <c r="T117" s="142"/>
      <c r="U117" s="142"/>
    </row>
    <row r="118" spans="1:25" s="7" customFormat="1">
      <c r="A118" s="117" t="s">
        <v>776</v>
      </c>
      <c r="B118" s="178">
        <v>389</v>
      </c>
      <c r="C118" s="179">
        <v>76.8</v>
      </c>
      <c r="D118" s="178">
        <v>384</v>
      </c>
      <c r="E118" s="178">
        <v>5</v>
      </c>
      <c r="F118" s="124"/>
      <c r="G118" s="95"/>
      <c r="H118" s="144"/>
      <c r="I118" s="126"/>
      <c r="J118" s="95"/>
      <c r="L118" s="139"/>
      <c r="M118" s="139"/>
      <c r="N118" s="139"/>
      <c r="O118" s="140"/>
      <c r="P118" s="140"/>
      <c r="Q118" s="140"/>
      <c r="R118" s="142"/>
      <c r="S118" s="142"/>
      <c r="T118" s="142"/>
      <c r="U118" s="142"/>
    </row>
    <row r="119" spans="1:25" s="7" customFormat="1">
      <c r="A119" s="117" t="s">
        <v>809</v>
      </c>
      <c r="B119" s="178">
        <v>389</v>
      </c>
      <c r="C119" s="179">
        <v>11.966666666666667</v>
      </c>
      <c r="D119" s="178">
        <v>359</v>
      </c>
      <c r="E119" s="178">
        <v>30</v>
      </c>
      <c r="F119" s="124"/>
      <c r="G119" s="95"/>
      <c r="H119" s="144"/>
      <c r="I119" s="126"/>
      <c r="J119" s="95"/>
      <c r="L119" s="139"/>
      <c r="M119" s="139"/>
      <c r="N119" s="139"/>
      <c r="O119" s="140"/>
      <c r="P119" s="140"/>
      <c r="Q119" s="140"/>
      <c r="R119" s="142"/>
      <c r="S119" s="142"/>
      <c r="T119" s="142"/>
      <c r="U119" s="142"/>
    </row>
    <row r="120" spans="1:25" s="7" customFormat="1">
      <c r="A120" s="117" t="s">
        <v>836</v>
      </c>
      <c r="B120" s="178">
        <v>367</v>
      </c>
      <c r="C120" s="179">
        <v>20.588235294117649</v>
      </c>
      <c r="D120" s="178">
        <v>350</v>
      </c>
      <c r="E120" s="178">
        <v>17</v>
      </c>
      <c r="F120" s="124"/>
      <c r="G120" s="95"/>
      <c r="H120" s="144"/>
      <c r="I120" s="126"/>
      <c r="J120" s="95"/>
      <c r="L120" s="139"/>
      <c r="M120" s="139"/>
      <c r="N120" s="139"/>
      <c r="O120" s="140"/>
      <c r="P120" s="140"/>
      <c r="Q120" s="140"/>
      <c r="R120" s="142"/>
      <c r="S120" s="142"/>
      <c r="T120" s="142"/>
      <c r="U120" s="142"/>
    </row>
    <row r="121" spans="1:25" s="7" customFormat="1">
      <c r="A121" s="117" t="s">
        <v>842</v>
      </c>
      <c r="B121" s="178">
        <v>180</v>
      </c>
      <c r="C121" s="179">
        <v>44</v>
      </c>
      <c r="D121" s="178">
        <v>176</v>
      </c>
      <c r="E121" s="178">
        <v>4</v>
      </c>
      <c r="F121" s="124"/>
      <c r="G121" s="95"/>
      <c r="H121" s="144"/>
      <c r="I121" s="126"/>
      <c r="J121" s="95"/>
      <c r="L121" s="139"/>
      <c r="M121" s="139"/>
      <c r="N121" s="139"/>
      <c r="O121" s="140"/>
      <c r="P121" s="140"/>
      <c r="Q121" s="140"/>
      <c r="R121" s="142"/>
      <c r="S121" s="142"/>
      <c r="T121" s="142"/>
      <c r="U121" s="142"/>
    </row>
    <row r="122" spans="1:25" s="7" customFormat="1">
      <c r="A122" s="125" t="s">
        <v>194</v>
      </c>
      <c r="B122" s="191">
        <v>6164</v>
      </c>
      <c r="C122" s="179">
        <v>16.918604651162791</v>
      </c>
      <c r="D122" s="178">
        <v>5820</v>
      </c>
      <c r="E122" s="178">
        <v>344</v>
      </c>
      <c r="F122" s="124"/>
      <c r="G122" s="95"/>
      <c r="H122" s="144"/>
      <c r="I122" s="126"/>
      <c r="J122" s="95"/>
      <c r="L122" s="139"/>
      <c r="M122" s="139"/>
      <c r="N122" s="139"/>
      <c r="O122" s="140"/>
      <c r="P122" s="140"/>
      <c r="Q122" s="140"/>
      <c r="R122" s="142"/>
      <c r="S122" s="142"/>
      <c r="T122" s="142"/>
      <c r="U122" s="142"/>
    </row>
    <row r="123" spans="1:25">
      <c r="A123" s="195"/>
      <c r="B123" s="178"/>
      <c r="C123" s="178"/>
      <c r="D123" s="178"/>
      <c r="E123" s="178"/>
      <c r="F123" s="124"/>
      <c r="H123" s="144"/>
      <c r="I123" s="126"/>
      <c r="K123" s="7"/>
      <c r="L123" s="139"/>
      <c r="M123" s="139"/>
      <c r="N123" s="139"/>
      <c r="O123" s="140"/>
      <c r="P123" s="140"/>
      <c r="Q123" s="140"/>
      <c r="R123" s="142"/>
      <c r="S123" s="142"/>
      <c r="T123" s="142"/>
      <c r="U123" s="142"/>
      <c r="V123" s="7"/>
      <c r="W123" s="7"/>
      <c r="X123" s="7"/>
      <c r="Y123" s="7"/>
    </row>
    <row r="124" spans="1:25">
      <c r="A124" s="111" t="s">
        <v>386</v>
      </c>
      <c r="B124" s="112" t="s">
        <v>387</v>
      </c>
      <c r="C124" s="112" t="s">
        <v>169</v>
      </c>
      <c r="D124" s="112" t="s">
        <v>384</v>
      </c>
      <c r="E124" s="112" t="s">
        <v>385</v>
      </c>
      <c r="F124" s="124"/>
      <c r="H124" s="144"/>
      <c r="I124" s="126"/>
      <c r="K124" s="7"/>
      <c r="L124" s="139"/>
      <c r="M124" s="139"/>
      <c r="N124" s="139"/>
      <c r="O124" s="140"/>
      <c r="P124" s="140"/>
    </row>
    <row r="125" spans="1:25">
      <c r="A125" s="117">
        <v>2007</v>
      </c>
      <c r="B125" s="113">
        <v>37175.24</v>
      </c>
      <c r="C125" s="113">
        <v>25454.84</v>
      </c>
      <c r="D125" s="113">
        <v>31315.040000000001</v>
      </c>
      <c r="E125" s="113">
        <v>-5860.2</v>
      </c>
      <c r="F125" s="124"/>
      <c r="H125" s="7"/>
      <c r="I125" s="7"/>
      <c r="J125" s="7"/>
      <c r="K125" s="7"/>
      <c r="L125" s="139"/>
      <c r="M125" s="139"/>
      <c r="N125" s="139"/>
      <c r="O125" s="140"/>
      <c r="P125" s="140"/>
    </row>
    <row r="126" spans="1:25">
      <c r="A126" s="117">
        <v>2008</v>
      </c>
      <c r="B126" s="113">
        <v>59711.68</v>
      </c>
      <c r="C126" s="113">
        <v>-21506.18</v>
      </c>
      <c r="D126" s="113">
        <v>19102.75</v>
      </c>
      <c r="E126" s="113">
        <v>-40608.93</v>
      </c>
      <c r="F126" s="124"/>
      <c r="H126" s="7"/>
      <c r="I126" s="7"/>
      <c r="J126" s="7"/>
      <c r="K126" s="7"/>
      <c r="L126" s="139"/>
      <c r="M126" s="139"/>
      <c r="N126" s="139"/>
      <c r="O126" s="140"/>
      <c r="P126" s="140"/>
    </row>
    <row r="127" spans="1:25">
      <c r="A127" s="117">
        <v>2009</v>
      </c>
      <c r="B127" s="113">
        <v>58790.21</v>
      </c>
      <c r="C127" s="113">
        <v>-37301.910000000003</v>
      </c>
      <c r="D127" s="113">
        <v>10744.15</v>
      </c>
      <c r="E127" s="113">
        <v>-48046.060000000005</v>
      </c>
      <c r="F127" s="124"/>
      <c r="H127" s="7"/>
      <c r="I127" s="7"/>
      <c r="J127" s="7"/>
      <c r="K127" s="7"/>
      <c r="L127" s="139"/>
      <c r="M127" s="139"/>
      <c r="N127" s="139"/>
      <c r="O127" s="140"/>
      <c r="P127" s="140"/>
    </row>
    <row r="128" spans="1:25">
      <c r="A128" s="117">
        <v>2010</v>
      </c>
      <c r="B128" s="113">
        <v>21671.22</v>
      </c>
      <c r="C128" s="113">
        <v>20650.419999999998</v>
      </c>
      <c r="D128" s="113">
        <v>21160.82</v>
      </c>
      <c r="E128" s="113">
        <v>-510.40000000000003</v>
      </c>
      <c r="F128" s="124"/>
      <c r="H128" s="7"/>
      <c r="I128" s="7"/>
      <c r="J128" s="7"/>
      <c r="K128" s="7"/>
      <c r="L128" s="139"/>
      <c r="N128" s="139"/>
      <c r="O128" s="140"/>
      <c r="P128" s="140"/>
    </row>
    <row r="129" spans="1:25">
      <c r="A129" s="117">
        <v>2011</v>
      </c>
      <c r="B129" s="113">
        <v>42286.78</v>
      </c>
      <c r="C129" s="113">
        <v>40655.119999999995</v>
      </c>
      <c r="D129" s="113">
        <v>41470.949999999997</v>
      </c>
      <c r="E129" s="113">
        <v>-815.83</v>
      </c>
      <c r="F129" s="124"/>
      <c r="H129" s="7"/>
      <c r="I129" s="7"/>
      <c r="J129" s="7"/>
      <c r="K129" s="7"/>
      <c r="L129" s="139"/>
      <c r="N129" s="139"/>
      <c r="O129" s="140"/>
      <c r="P129" s="140"/>
    </row>
    <row r="130" spans="1:25">
      <c r="A130" s="117" t="s">
        <v>478</v>
      </c>
      <c r="B130" s="113">
        <v>51778.130000000005</v>
      </c>
      <c r="C130" s="113">
        <v>42520.17</v>
      </c>
      <c r="D130" s="113">
        <v>47149.15</v>
      </c>
      <c r="E130" s="113">
        <v>-4628.9800000000005</v>
      </c>
      <c r="F130" s="124"/>
      <c r="H130" s="7"/>
      <c r="I130" s="7"/>
      <c r="J130" s="7"/>
      <c r="K130" s="7"/>
      <c r="L130" s="139"/>
      <c r="N130" s="139"/>
      <c r="O130" s="140"/>
      <c r="P130" s="140"/>
    </row>
    <row r="131" spans="1:25" s="118" customFormat="1">
      <c r="A131" s="117" t="s">
        <v>505</v>
      </c>
      <c r="B131" s="114">
        <v>48857.11</v>
      </c>
      <c r="C131" s="114">
        <v>43090.210000000006</v>
      </c>
      <c r="D131" s="114">
        <v>45973.66</v>
      </c>
      <c r="E131" s="114">
        <v>-2883.45</v>
      </c>
      <c r="F131" s="124"/>
      <c r="G131" s="95"/>
      <c r="H131" s="7"/>
      <c r="I131" s="7"/>
      <c r="J131" s="7"/>
      <c r="K131" s="7"/>
      <c r="L131" s="139"/>
      <c r="M131" s="95"/>
      <c r="N131" s="139"/>
      <c r="O131" s="95"/>
      <c r="P131" s="95"/>
      <c r="Q131" s="95"/>
      <c r="R131" s="95"/>
      <c r="S131" s="95"/>
      <c r="T131" s="95"/>
      <c r="U131" s="95"/>
      <c r="V131" s="95"/>
      <c r="W131" s="95"/>
      <c r="X131" s="95"/>
      <c r="Y131" s="95"/>
    </row>
    <row r="132" spans="1:25" s="118" customFormat="1">
      <c r="A132" s="117" t="s">
        <v>539</v>
      </c>
      <c r="B132" s="113">
        <v>45447.859999999993</v>
      </c>
      <c r="C132" s="113">
        <v>40938.32</v>
      </c>
      <c r="D132" s="113">
        <v>43193.09</v>
      </c>
      <c r="E132" s="113">
        <v>-2254.77</v>
      </c>
      <c r="F132" s="124"/>
      <c r="G132" s="95"/>
      <c r="H132" s="7"/>
      <c r="I132" s="7"/>
      <c r="J132" s="7"/>
      <c r="K132" s="7"/>
      <c r="L132" s="139"/>
      <c r="M132" s="95"/>
      <c r="N132" s="139"/>
      <c r="O132" s="95"/>
      <c r="P132" s="95"/>
    </row>
    <row r="133" spans="1:25">
      <c r="A133" s="117" t="s">
        <v>577</v>
      </c>
      <c r="B133" s="113">
        <v>49052.32</v>
      </c>
      <c r="C133" s="113">
        <v>29172.32</v>
      </c>
      <c r="D133" s="113">
        <v>39112.32</v>
      </c>
      <c r="E133" s="113">
        <v>-9940</v>
      </c>
      <c r="F133" s="124"/>
      <c r="H133" s="7"/>
      <c r="I133" s="7"/>
      <c r="J133" s="7"/>
      <c r="K133" s="7"/>
      <c r="L133" s="139"/>
      <c r="M133" s="118"/>
      <c r="N133" s="139"/>
      <c r="Q133" s="118"/>
      <c r="R133" s="118"/>
      <c r="S133" s="118"/>
      <c r="T133" s="118"/>
      <c r="U133" s="118"/>
      <c r="V133" s="118"/>
      <c r="W133" s="118"/>
      <c r="X133" s="118"/>
      <c r="Y133" s="118"/>
    </row>
    <row r="134" spans="1:25">
      <c r="A134" s="117" t="s">
        <v>587</v>
      </c>
      <c r="B134" s="113">
        <v>40611</v>
      </c>
      <c r="C134" s="113">
        <v>25160</v>
      </c>
      <c r="D134" s="113">
        <v>32886</v>
      </c>
      <c r="E134" s="113">
        <v>-7726</v>
      </c>
      <c r="F134" s="124"/>
      <c r="H134" s="7"/>
      <c r="I134" s="7"/>
      <c r="J134" s="7"/>
      <c r="K134" s="7"/>
      <c r="L134" s="139"/>
      <c r="M134" s="118"/>
      <c r="N134" s="139"/>
    </row>
    <row r="135" spans="1:25">
      <c r="A135" s="117" t="s">
        <v>629</v>
      </c>
      <c r="B135" s="113">
        <v>45831.829999999994</v>
      </c>
      <c r="C135" s="113">
        <v>31545.85</v>
      </c>
      <c r="D135" s="113">
        <v>38688.839999999997</v>
      </c>
      <c r="E135" s="113">
        <v>-7142.99</v>
      </c>
      <c r="F135" s="124"/>
      <c r="G135" s="204"/>
      <c r="H135" s="7"/>
      <c r="I135" s="7"/>
      <c r="J135" s="7"/>
      <c r="K135" s="7"/>
      <c r="L135" s="139"/>
      <c r="M135" s="118"/>
      <c r="N135" s="139"/>
    </row>
    <row r="136" spans="1:25">
      <c r="A136" s="117" t="s">
        <v>660</v>
      </c>
      <c r="B136" s="113">
        <v>58054</v>
      </c>
      <c r="C136" s="113">
        <v>49655</v>
      </c>
      <c r="D136" s="113">
        <v>53855</v>
      </c>
      <c r="E136" s="113">
        <v>-4200</v>
      </c>
      <c r="F136" s="124"/>
      <c r="H136" s="7"/>
      <c r="I136" s="7"/>
      <c r="J136" s="7"/>
      <c r="K136" s="7"/>
      <c r="L136" s="139"/>
      <c r="M136" s="118"/>
      <c r="N136" s="139"/>
    </row>
    <row r="137" spans="1:25">
      <c r="A137" s="117" t="s">
        <v>689</v>
      </c>
      <c r="B137" s="113">
        <v>50736.65</v>
      </c>
      <c r="C137" s="113">
        <v>39826.35</v>
      </c>
      <c r="D137" s="113">
        <v>45281.5</v>
      </c>
      <c r="E137" s="113">
        <v>-5455.15</v>
      </c>
      <c r="F137" s="124"/>
      <c r="H137" s="7"/>
      <c r="I137" s="7"/>
      <c r="J137" s="7"/>
      <c r="K137" s="7"/>
      <c r="L137" s="139"/>
      <c r="M137" s="118"/>
      <c r="N137" s="139"/>
    </row>
    <row r="138" spans="1:25">
      <c r="A138" s="117" t="s">
        <v>692</v>
      </c>
      <c r="B138" s="113">
        <v>82211.19</v>
      </c>
      <c r="C138" s="113">
        <v>-22402.410000000003</v>
      </c>
      <c r="D138" s="113">
        <v>29904.39</v>
      </c>
      <c r="E138" s="113">
        <v>-52306.8</v>
      </c>
      <c r="F138" s="124"/>
      <c r="H138" s="7"/>
      <c r="I138" s="7"/>
      <c r="J138" s="7"/>
      <c r="K138" s="7"/>
      <c r="L138" s="139"/>
      <c r="M138" s="118"/>
      <c r="N138" s="139"/>
    </row>
    <row r="139" spans="1:25">
      <c r="A139" s="117" t="s">
        <v>743</v>
      </c>
      <c r="B139" s="113">
        <v>60084.99</v>
      </c>
      <c r="C139" s="113">
        <v>54851.950000000004</v>
      </c>
      <c r="D139" s="113">
        <v>57468.47</v>
      </c>
      <c r="E139" s="113">
        <v>-2616.52</v>
      </c>
      <c r="F139" s="124"/>
      <c r="H139" s="7"/>
      <c r="I139" s="7"/>
      <c r="J139" s="7"/>
      <c r="K139" s="7"/>
      <c r="L139" s="139"/>
      <c r="M139" s="118"/>
      <c r="N139" s="139"/>
    </row>
    <row r="140" spans="1:25">
      <c r="A140" s="117" t="s">
        <v>776</v>
      </c>
      <c r="B140" s="113">
        <v>68357.81</v>
      </c>
      <c r="C140" s="113">
        <v>49659.29</v>
      </c>
      <c r="D140" s="113">
        <v>59008.55</v>
      </c>
      <c r="E140" s="113">
        <v>-9349.26</v>
      </c>
      <c r="F140" s="124"/>
      <c r="H140" s="7"/>
      <c r="I140" s="7"/>
      <c r="J140" s="7"/>
      <c r="K140" s="7"/>
      <c r="L140" s="139"/>
      <c r="M140" s="118"/>
      <c r="N140" s="139"/>
    </row>
    <row r="141" spans="1:25">
      <c r="A141" s="117" t="s">
        <v>809</v>
      </c>
      <c r="B141" s="113">
        <v>65130.740000000005</v>
      </c>
      <c r="C141" s="113">
        <v>31203.08</v>
      </c>
      <c r="D141" s="113">
        <v>48166.91</v>
      </c>
      <c r="E141" s="113">
        <v>-16963.830000000002</v>
      </c>
      <c r="F141" s="124"/>
      <c r="H141" s="7"/>
      <c r="I141" s="7"/>
      <c r="J141" s="7"/>
      <c r="K141" s="7"/>
      <c r="L141" s="139"/>
      <c r="M141" s="118"/>
      <c r="N141" s="139"/>
    </row>
    <row r="142" spans="1:25">
      <c r="A142" s="117" t="s">
        <v>836</v>
      </c>
      <c r="B142" s="113">
        <v>68494.929999999993</v>
      </c>
      <c r="C142" s="113">
        <v>50657.429999999993</v>
      </c>
      <c r="D142" s="113">
        <v>59576.179999999993</v>
      </c>
      <c r="E142" s="113">
        <v>-8918.75</v>
      </c>
      <c r="F142" s="124"/>
      <c r="H142" s="7"/>
      <c r="I142" s="7"/>
      <c r="J142" s="7"/>
      <c r="K142" s="7"/>
      <c r="L142" s="139"/>
      <c r="M142" s="118"/>
      <c r="N142" s="139"/>
    </row>
    <row r="143" spans="1:25">
      <c r="A143" s="117" t="s">
        <v>842</v>
      </c>
      <c r="B143" s="113">
        <v>21807.26</v>
      </c>
      <c r="C143" s="113">
        <v>18711.899999999998</v>
      </c>
      <c r="D143" s="113">
        <v>20259.579999999998</v>
      </c>
      <c r="E143" s="113">
        <v>-1547.6799999999998</v>
      </c>
      <c r="F143" s="124"/>
      <c r="H143" s="7"/>
      <c r="I143" s="7"/>
      <c r="J143" s="7"/>
      <c r="K143" s="7"/>
      <c r="L143" s="139"/>
      <c r="M143" s="118"/>
      <c r="N143" s="139"/>
    </row>
    <row r="144" spans="1:25">
      <c r="A144" s="125" t="s">
        <v>194</v>
      </c>
      <c r="B144" s="113">
        <v>976091.95000000007</v>
      </c>
      <c r="C144" s="113">
        <v>512542.75000000012</v>
      </c>
      <c r="D144" s="113">
        <v>744317.35000000009</v>
      </c>
      <c r="E144" s="113">
        <v>-231774.6</v>
      </c>
      <c r="F144" s="124"/>
      <c r="H144" s="7"/>
      <c r="I144" s="7"/>
      <c r="J144" s="7"/>
      <c r="K144" s="7"/>
      <c r="L144" s="139"/>
      <c r="M144" s="118"/>
      <c r="N144" s="139"/>
    </row>
    <row r="145" spans="1:16">
      <c r="A145" s="111" t="s">
        <v>645</v>
      </c>
      <c r="B145" s="113"/>
      <c r="C145" s="113"/>
      <c r="D145" s="113"/>
      <c r="E145" s="113"/>
      <c r="F145" s="65"/>
      <c r="G145" s="129"/>
      <c r="H145" s="129"/>
      <c r="I145" s="129"/>
      <c r="J145" s="129"/>
      <c r="L145" s="139"/>
      <c r="M145" s="118"/>
      <c r="N145" s="139"/>
    </row>
    <row r="146" spans="1:16">
      <c r="A146" s="111"/>
      <c r="B146" s="113"/>
      <c r="C146" s="113"/>
      <c r="D146" s="205"/>
      <c r="E146" s="113"/>
      <c r="F146" s="65"/>
      <c r="G146" s="104"/>
      <c r="H146" s="105"/>
      <c r="I146" s="106"/>
      <c r="J146" s="65"/>
      <c r="M146" s="118"/>
    </row>
    <row r="147" spans="1:16">
      <c r="A147" s="111"/>
      <c r="B147" s="113"/>
      <c r="C147" s="113"/>
      <c r="D147" s="113"/>
      <c r="E147" s="113"/>
      <c r="F147" s="65"/>
      <c r="G147" s="104"/>
      <c r="H147" s="105"/>
      <c r="I147" s="106"/>
      <c r="J147" s="65"/>
    </row>
    <row r="148" spans="1:16">
      <c r="A148" s="5"/>
      <c r="B148" s="47"/>
      <c r="C148" s="47"/>
      <c r="D148" s="47"/>
      <c r="E148" s="64"/>
      <c r="O148" s="118"/>
      <c r="P148" s="118"/>
    </row>
    <row r="149" spans="1:16">
      <c r="A149" s="5" t="s">
        <v>161</v>
      </c>
      <c r="B149" s="103" t="s">
        <v>159</v>
      </c>
      <c r="C149" s="103" t="s">
        <v>159</v>
      </c>
      <c r="D149" s="103" t="s">
        <v>160</v>
      </c>
      <c r="E149" s="103" t="s">
        <v>160</v>
      </c>
      <c r="K149" s="118"/>
      <c r="O149" s="118"/>
      <c r="P149" s="118"/>
    </row>
    <row r="150" spans="1:16">
      <c r="A150" s="5" t="s">
        <v>195</v>
      </c>
      <c r="B150" s="59" t="s">
        <v>158</v>
      </c>
      <c r="C150" s="59" t="s">
        <v>162</v>
      </c>
      <c r="D150" s="59" t="s">
        <v>158</v>
      </c>
      <c r="E150" s="59" t="s">
        <v>162</v>
      </c>
      <c r="K150" s="118"/>
      <c r="L150" s="118"/>
      <c r="N150" s="118"/>
    </row>
    <row r="151" spans="1:16" ht="14.25" customHeight="1">
      <c r="A151" s="5">
        <v>2025</v>
      </c>
      <c r="B151" s="107">
        <f>170/503</f>
        <v>0.33797216699801191</v>
      </c>
      <c r="C151" s="107">
        <v>0.121602</v>
      </c>
      <c r="D151" s="107">
        <f>4/503</f>
        <v>7.9522862823061622E-3</v>
      </c>
      <c r="E151" s="107">
        <v>2.1845E-2</v>
      </c>
      <c r="K151" s="118"/>
      <c r="L151" s="118"/>
      <c r="N151" s="118"/>
    </row>
    <row r="152" spans="1:16" ht="14.25" customHeight="1">
      <c r="A152" s="5">
        <v>2024</v>
      </c>
      <c r="B152" s="107">
        <f>320/503</f>
        <v>0.63618290258449306</v>
      </c>
      <c r="C152" s="107">
        <v>0.21404599999999999</v>
      </c>
      <c r="D152" s="107">
        <f>13/503</f>
        <v>2.584493041749503E-2</v>
      </c>
      <c r="E152" s="107">
        <v>2.8143999999999999E-2</v>
      </c>
      <c r="K152" s="118"/>
      <c r="L152" s="118"/>
      <c r="N152" s="118"/>
    </row>
    <row r="153" spans="1:16" ht="14.25" customHeight="1">
      <c r="A153" s="5">
        <v>2023</v>
      </c>
      <c r="B153" s="107">
        <f>328/503</f>
        <v>0.65208747514910537</v>
      </c>
      <c r="C153" s="107">
        <v>0.20700099999999999</v>
      </c>
      <c r="D153" s="107">
        <f>20/503</f>
        <v>3.9761431411530816E-2</v>
      </c>
      <c r="E153" s="107">
        <v>3.3325E-2</v>
      </c>
      <c r="K153" s="118"/>
      <c r="L153" s="118"/>
      <c r="N153" s="118"/>
    </row>
    <row r="154" spans="1:16">
      <c r="A154" s="5">
        <v>2022</v>
      </c>
      <c r="B154" s="107">
        <f>333/503</f>
        <v>0.66202783300198809</v>
      </c>
      <c r="C154" s="107">
        <v>0.22328999999999999</v>
      </c>
      <c r="D154" s="107">
        <f>5/503</f>
        <v>9.9403578528827041E-3</v>
      </c>
      <c r="E154" s="107">
        <v>1.418E-2</v>
      </c>
      <c r="K154" s="118"/>
      <c r="L154" s="118"/>
      <c r="N154" s="118"/>
    </row>
    <row r="155" spans="1:16">
      <c r="A155" s="5">
        <v>2021</v>
      </c>
      <c r="B155" s="107">
        <f>325/505</f>
        <v>0.64356435643564358</v>
      </c>
      <c r="C155" s="107">
        <v>0.19023999999999999</v>
      </c>
      <c r="D155" s="107">
        <f>5/505</f>
        <v>9.9009900990099011E-3</v>
      </c>
      <c r="E155" s="107">
        <v>1.423E-2</v>
      </c>
      <c r="K155" s="118"/>
      <c r="L155" s="118"/>
      <c r="N155" s="118"/>
    </row>
    <row r="156" spans="1:16">
      <c r="A156" s="5">
        <v>2020</v>
      </c>
      <c r="B156" s="107">
        <f>276/505</f>
        <v>0.54653465346534658</v>
      </c>
      <c r="C156" s="107">
        <v>0.12461</v>
      </c>
      <c r="D156" s="107">
        <f>66/505</f>
        <v>0.1306930693069307</v>
      </c>
      <c r="E156" s="107">
        <v>7.4090000000000003E-2</v>
      </c>
      <c r="K156" s="118"/>
      <c r="L156" s="118"/>
      <c r="N156" s="118"/>
    </row>
    <row r="157" spans="1:16">
      <c r="A157" s="5">
        <v>2019</v>
      </c>
      <c r="B157" s="107">
        <f>330/505</f>
        <v>0.65346534653465349</v>
      </c>
      <c r="C157" s="107">
        <v>0.18584000000000001</v>
      </c>
      <c r="D157" s="107">
        <f>7/505</f>
        <v>1.3861386138613862E-2</v>
      </c>
      <c r="E157" s="107">
        <v>3.0748000000000001E-2</v>
      </c>
      <c r="K157" s="118"/>
      <c r="L157" s="118"/>
      <c r="N157" s="118"/>
    </row>
    <row r="158" spans="1:16">
      <c r="A158" s="5">
        <v>2018</v>
      </c>
      <c r="B158" s="107">
        <f>331/505</f>
        <v>0.65544554455445547</v>
      </c>
      <c r="C158" s="107">
        <v>0.34956999999999999</v>
      </c>
      <c r="D158" s="107">
        <f>3/505</f>
        <v>5.9405940594059407E-3</v>
      </c>
      <c r="E158" s="107">
        <v>0.10085</v>
      </c>
      <c r="K158" s="118"/>
      <c r="L158" s="118"/>
      <c r="N158" s="118"/>
    </row>
    <row r="159" spans="1:16">
      <c r="A159" s="5">
        <v>2017</v>
      </c>
      <c r="B159" s="107">
        <f>328/505</f>
        <v>0.64950495049504953</v>
      </c>
      <c r="C159" s="107">
        <v>0.28825000000000001</v>
      </c>
      <c r="D159" s="107">
        <f>9/505</f>
        <v>1.782178217821782E-2</v>
      </c>
      <c r="E159" s="107">
        <v>0.13117999999999999</v>
      </c>
      <c r="K159" s="118"/>
      <c r="L159" s="118"/>
      <c r="N159" s="118"/>
    </row>
    <row r="160" spans="1:16">
      <c r="A160" s="5">
        <v>2016</v>
      </c>
      <c r="B160" s="107">
        <f>320/505</f>
        <v>0.63366336633663367</v>
      </c>
      <c r="C160" s="107">
        <v>0.27879999999999999</v>
      </c>
      <c r="D160" s="107">
        <f>21/505</f>
        <v>4.1584158415841586E-2</v>
      </c>
      <c r="E160" s="107">
        <v>0.13175000000000001</v>
      </c>
      <c r="K160" s="118"/>
      <c r="L160" s="118"/>
      <c r="N160" s="118"/>
    </row>
    <row r="161" spans="1:140">
      <c r="A161" s="5">
        <v>2015</v>
      </c>
      <c r="B161" s="107">
        <f>322/504</f>
        <v>0.63888888888888884</v>
      </c>
      <c r="C161" s="107">
        <v>0.27292</v>
      </c>
      <c r="D161" s="107">
        <f>17/504</f>
        <v>3.3730158730158728E-2</v>
      </c>
      <c r="E161" s="107">
        <v>0.12017</v>
      </c>
      <c r="K161" s="118"/>
      <c r="L161" s="118"/>
      <c r="N161" s="118"/>
    </row>
    <row r="162" spans="1:140">
      <c r="A162" s="5">
        <v>2014</v>
      </c>
      <c r="B162" s="107">
        <v>0.68730000000000002</v>
      </c>
      <c r="C162" s="107">
        <v>0.29616999999999999</v>
      </c>
      <c r="D162" s="107">
        <v>1.3899999999999999E-2</v>
      </c>
      <c r="E162" s="107">
        <v>0.10599</v>
      </c>
      <c r="K162" s="118"/>
      <c r="L162" s="118"/>
      <c r="N162" s="118"/>
    </row>
    <row r="163" spans="1:140">
      <c r="A163" s="5">
        <v>2013</v>
      </c>
      <c r="B163" s="107">
        <v>0.66</v>
      </c>
      <c r="C163" s="107">
        <v>0.28234999999999999</v>
      </c>
      <c r="D163" s="107">
        <v>0.02</v>
      </c>
      <c r="E163" s="107">
        <v>0.11203</v>
      </c>
      <c r="G163" s="144"/>
      <c r="K163" s="118"/>
      <c r="L163" s="118"/>
      <c r="N163" s="118"/>
    </row>
    <row r="164" spans="1:140">
      <c r="A164" s="5">
        <v>2012</v>
      </c>
      <c r="B164" s="107">
        <v>0.61399999999999999</v>
      </c>
      <c r="C164" s="107">
        <v>0.26518999999999998</v>
      </c>
      <c r="D164" s="107">
        <v>0.02</v>
      </c>
      <c r="E164" s="107">
        <v>0.1027</v>
      </c>
      <c r="G164" s="144"/>
      <c r="L164" s="118"/>
      <c r="N164" s="118"/>
    </row>
    <row r="165" spans="1:140" s="118" customFormat="1">
      <c r="A165" s="5">
        <v>2011</v>
      </c>
      <c r="B165" s="107">
        <v>0.59599999999999997</v>
      </c>
      <c r="C165" s="107">
        <v>0.27892</v>
      </c>
      <c r="D165" s="107">
        <v>0.01</v>
      </c>
      <c r="E165" s="107">
        <v>7.2929999999999995E-2</v>
      </c>
      <c r="F165" s="95"/>
      <c r="G165" s="144"/>
      <c r="H165" s="95"/>
      <c r="I165" s="95"/>
      <c r="J165" s="95"/>
      <c r="K165" s="95"/>
      <c r="L165" s="95"/>
      <c r="M165" s="95"/>
      <c r="N165" s="95"/>
      <c r="O165" s="95"/>
      <c r="P165" s="95"/>
      <c r="Q165" s="95"/>
      <c r="R165" s="95"/>
      <c r="S165" s="95"/>
      <c r="T165" s="95"/>
      <c r="U165" s="95"/>
      <c r="V165" s="95"/>
      <c r="W165" s="95"/>
      <c r="X165" s="95"/>
      <c r="Y165" s="95"/>
    </row>
    <row r="166" spans="1:140" s="118" customFormat="1">
      <c r="A166" s="136" t="s">
        <v>411</v>
      </c>
      <c r="B166" s="107">
        <v>0.46600000000000003</v>
      </c>
      <c r="C166" s="107">
        <v>0.19317999999999999</v>
      </c>
      <c r="D166" s="107">
        <v>0.01</v>
      </c>
      <c r="E166" s="107">
        <v>9.214E-2</v>
      </c>
      <c r="F166" s="95"/>
      <c r="G166" s="144"/>
      <c r="H166" s="95"/>
      <c r="I166" s="95"/>
      <c r="J166" s="95"/>
      <c r="K166" s="95"/>
      <c r="L166" s="95"/>
      <c r="M166" s="95"/>
      <c r="N166" s="95"/>
      <c r="O166" s="95"/>
      <c r="P166" s="95"/>
    </row>
    <row r="167" spans="1:140" s="118" customFormat="1">
      <c r="A167" s="136" t="s">
        <v>379</v>
      </c>
      <c r="B167" s="107">
        <v>0.30399999999999999</v>
      </c>
      <c r="C167" s="107">
        <v>0.12859000000000001</v>
      </c>
      <c r="D167" s="107">
        <v>0.14199999999999999</v>
      </c>
      <c r="E167" s="107">
        <v>0.17416999999999999</v>
      </c>
      <c r="F167" s="95"/>
      <c r="G167" s="144"/>
      <c r="H167" s="95"/>
      <c r="I167" s="95"/>
      <c r="J167" s="95"/>
      <c r="K167" s="95"/>
      <c r="L167" s="95"/>
      <c r="M167" s="95"/>
      <c r="N167" s="95"/>
      <c r="O167" s="95"/>
      <c r="P167" s="95"/>
    </row>
    <row r="168" spans="1:140" s="118" customFormat="1">
      <c r="A168" s="136" t="s">
        <v>348</v>
      </c>
      <c r="B168" s="107">
        <v>0.44800000000000001</v>
      </c>
      <c r="C168" s="107">
        <v>0.21176</v>
      </c>
      <c r="D168" s="107">
        <v>9.6000000000000002E-2</v>
      </c>
      <c r="E168" s="107">
        <v>9.7750000000000004E-2</v>
      </c>
      <c r="F168" s="95"/>
      <c r="G168" s="144"/>
      <c r="H168" s="95"/>
      <c r="I168" s="95"/>
      <c r="J168" s="95"/>
      <c r="K168" s="95"/>
      <c r="L168" s="95"/>
      <c r="M168" s="95"/>
      <c r="N168" s="95"/>
      <c r="O168" s="95"/>
      <c r="P168" s="95"/>
    </row>
    <row r="169" spans="1:140" s="57" customFormat="1">
      <c r="A169" s="136" t="s">
        <v>318</v>
      </c>
      <c r="B169" s="107">
        <v>0.55200000000000005</v>
      </c>
      <c r="C169" s="107">
        <v>0.22986000000000001</v>
      </c>
      <c r="D169" s="107">
        <v>2.4E-2</v>
      </c>
      <c r="E169" s="107">
        <v>3.1640000000000001E-2</v>
      </c>
      <c r="F169" s="95"/>
      <c r="G169" s="144"/>
      <c r="H169" s="95"/>
      <c r="I169" s="95"/>
      <c r="J169" s="95"/>
      <c r="K169" s="95"/>
      <c r="L169" s="95"/>
      <c r="M169" s="95"/>
      <c r="N169" s="95"/>
      <c r="O169" s="95"/>
      <c r="P169" s="95"/>
      <c r="Q169" s="118"/>
      <c r="R169" s="118"/>
      <c r="S169" s="118"/>
      <c r="T169" s="118"/>
      <c r="U169" s="118"/>
      <c r="V169" s="118"/>
      <c r="W169" s="118"/>
      <c r="X169" s="118"/>
      <c r="Y169" s="118"/>
    </row>
    <row r="170" spans="1:140" s="57" customFormat="1">
      <c r="A170" s="136" t="s">
        <v>291</v>
      </c>
      <c r="B170" s="107">
        <v>0.56000000000000005</v>
      </c>
      <c r="C170" s="107">
        <v>0.24664</v>
      </c>
      <c r="D170" s="107">
        <v>1.7999999999999999E-2</v>
      </c>
      <c r="E170" s="107">
        <v>3.0110000000000001E-2</v>
      </c>
      <c r="F170" s="95"/>
      <c r="G170" s="144"/>
      <c r="H170" s="95"/>
      <c r="I170" s="95"/>
      <c r="J170" s="95"/>
      <c r="K170" s="95"/>
      <c r="L170" s="95"/>
      <c r="M170" s="130"/>
      <c r="N170" s="95"/>
      <c r="O170" s="95"/>
      <c r="P170" s="95"/>
    </row>
    <row r="171" spans="1:140" s="86" customFormat="1">
      <c r="A171" s="136" t="s">
        <v>262</v>
      </c>
      <c r="B171" s="107">
        <v>0.56999999999999995</v>
      </c>
      <c r="C171" s="107">
        <v>0.25151000000000001</v>
      </c>
      <c r="D171" s="107">
        <v>1.7999999999999999E-2</v>
      </c>
      <c r="E171" s="107">
        <v>2.6950000000000002E-2</v>
      </c>
      <c r="F171" s="95"/>
      <c r="G171" s="144"/>
      <c r="H171" s="95"/>
      <c r="I171" s="95"/>
      <c r="J171" s="95"/>
      <c r="K171" s="95"/>
      <c r="L171" s="95"/>
      <c r="M171" s="67"/>
      <c r="N171" s="95"/>
      <c r="O171" s="95"/>
      <c r="P171" s="95"/>
      <c r="Q171" s="57"/>
      <c r="R171" s="57"/>
      <c r="S171" s="57"/>
      <c r="T171" s="57"/>
      <c r="U171" s="57"/>
      <c r="V171" s="57"/>
      <c r="W171" s="57"/>
      <c r="X171" s="57"/>
      <c r="Y171" s="57"/>
    </row>
    <row r="172" spans="1:140" s="48" customFormat="1">
      <c r="A172" s="136" t="s">
        <v>233</v>
      </c>
      <c r="B172" s="107">
        <v>0.50800000000000001</v>
      </c>
      <c r="C172" s="107">
        <v>0.24027999999999999</v>
      </c>
      <c r="D172" s="107">
        <v>0.01</v>
      </c>
      <c r="E172" s="107">
        <v>2.6349999999999998E-2</v>
      </c>
      <c r="F172" s="95"/>
      <c r="G172" s="144"/>
      <c r="H172" s="95"/>
      <c r="I172" s="95"/>
      <c r="J172" s="95"/>
      <c r="K172" s="95"/>
      <c r="L172" s="95"/>
      <c r="M172" s="67"/>
      <c r="N172" s="95"/>
      <c r="O172" s="95"/>
      <c r="P172" s="95"/>
      <c r="Q172" s="86"/>
      <c r="R172" s="86"/>
      <c r="S172" s="86"/>
      <c r="T172" s="86"/>
      <c r="U172" s="86"/>
      <c r="V172" s="86"/>
      <c r="W172" s="86"/>
      <c r="X172" s="86"/>
      <c r="Y172" s="86"/>
      <c r="Z172" s="86"/>
      <c r="AA172" s="86"/>
      <c r="AB172" s="86"/>
      <c r="AC172" s="86"/>
      <c r="AD172" s="86"/>
      <c r="AE172" s="86"/>
      <c r="AF172" s="86"/>
      <c r="AG172" s="86"/>
      <c r="AH172" s="86"/>
      <c r="AI172" s="86"/>
      <c r="AJ172" s="86"/>
      <c r="AK172" s="86"/>
      <c r="AL172" s="86"/>
      <c r="AM172" s="86"/>
      <c r="AN172" s="86"/>
      <c r="AO172" s="86"/>
      <c r="AP172" s="86"/>
      <c r="AQ172" s="86"/>
      <c r="AR172" s="86"/>
      <c r="AS172" s="86"/>
      <c r="AT172" s="86"/>
      <c r="AU172" s="86"/>
      <c r="AV172" s="86"/>
      <c r="AW172" s="86"/>
      <c r="AX172" s="86"/>
      <c r="AY172" s="86"/>
      <c r="AZ172" s="86"/>
      <c r="BA172" s="86"/>
      <c r="BB172" s="86"/>
      <c r="BC172" s="86"/>
      <c r="BD172" s="86"/>
      <c r="BE172" s="86"/>
      <c r="BF172" s="86"/>
      <c r="BG172" s="86"/>
      <c r="BH172" s="86"/>
      <c r="BI172" s="86"/>
      <c r="BJ172" s="86"/>
      <c r="BK172" s="86"/>
      <c r="BL172" s="86"/>
      <c r="BM172" s="86"/>
      <c r="BN172" s="86"/>
      <c r="BO172" s="86"/>
      <c r="BP172" s="86"/>
      <c r="BQ172" s="86"/>
      <c r="BR172" s="86"/>
      <c r="BS172" s="86"/>
      <c r="BT172" s="86"/>
      <c r="BU172" s="86"/>
      <c r="BV172" s="86"/>
      <c r="BW172" s="86"/>
      <c r="BX172" s="86"/>
      <c r="BY172" s="86"/>
      <c r="BZ172" s="86"/>
      <c r="CA172" s="86"/>
      <c r="CB172" s="86"/>
      <c r="CC172" s="86"/>
      <c r="CD172" s="86"/>
      <c r="CE172" s="86"/>
      <c r="CF172" s="86"/>
      <c r="CG172" s="86"/>
      <c r="CH172" s="86"/>
      <c r="CI172" s="86"/>
      <c r="CJ172" s="86"/>
      <c r="CK172" s="86"/>
      <c r="CL172" s="86"/>
      <c r="CM172" s="86"/>
      <c r="CN172" s="86"/>
      <c r="CO172" s="86"/>
      <c r="CP172" s="86"/>
      <c r="CQ172" s="86"/>
      <c r="CR172" s="86"/>
      <c r="CS172" s="86"/>
      <c r="CT172" s="86"/>
      <c r="CU172" s="86"/>
      <c r="CV172" s="86"/>
      <c r="CW172" s="86"/>
      <c r="CX172" s="86"/>
      <c r="CY172" s="86"/>
      <c r="CZ172" s="86"/>
      <c r="DA172" s="86"/>
      <c r="DB172" s="86"/>
      <c r="DC172" s="86"/>
      <c r="DD172" s="86"/>
      <c r="DE172" s="86"/>
      <c r="DF172" s="86"/>
      <c r="DG172" s="86"/>
      <c r="DH172" s="86"/>
      <c r="DI172" s="86"/>
      <c r="DJ172" s="86"/>
      <c r="DK172" s="86"/>
      <c r="DL172" s="86"/>
      <c r="DM172" s="86"/>
      <c r="DN172" s="86"/>
      <c r="DO172" s="86"/>
      <c r="DP172" s="86"/>
      <c r="DQ172" s="86"/>
      <c r="DR172" s="86"/>
      <c r="DS172" s="86"/>
      <c r="DT172" s="86"/>
      <c r="DU172" s="86"/>
      <c r="DV172" s="86"/>
      <c r="DW172" s="86"/>
      <c r="DX172" s="86"/>
      <c r="DY172" s="86"/>
      <c r="DZ172" s="86"/>
      <c r="EA172" s="86"/>
      <c r="EB172" s="86"/>
      <c r="EC172" s="86"/>
      <c r="ED172" s="86"/>
      <c r="EE172" s="86"/>
      <c r="EF172" s="86"/>
      <c r="EG172" s="86"/>
      <c r="EH172" s="86"/>
      <c r="EI172" s="86"/>
      <c r="EJ172" s="86"/>
    </row>
    <row r="173" spans="1:140" s="48" customFormat="1">
      <c r="A173" s="136" t="s">
        <v>168</v>
      </c>
      <c r="B173" s="107"/>
      <c r="C173" s="107"/>
      <c r="D173" s="107"/>
      <c r="E173" s="107"/>
      <c r="F173" s="95"/>
      <c r="G173" s="144"/>
      <c r="H173" s="95"/>
      <c r="I173" s="95"/>
      <c r="J173" s="95"/>
      <c r="K173" s="95"/>
      <c r="L173" s="95"/>
      <c r="M173" s="81"/>
      <c r="N173" s="95"/>
      <c r="O173" s="118"/>
      <c r="P173" s="118"/>
      <c r="Q173" s="86"/>
      <c r="R173" s="86"/>
      <c r="S173" s="86"/>
      <c r="T173" s="86"/>
      <c r="U173" s="86"/>
      <c r="V173" s="86"/>
      <c r="W173" s="86"/>
      <c r="X173" s="86"/>
      <c r="Y173" s="86"/>
      <c r="Z173" s="86"/>
      <c r="AA173" s="86"/>
      <c r="AB173" s="86"/>
      <c r="AC173" s="86"/>
      <c r="AD173" s="86"/>
      <c r="AE173" s="86"/>
      <c r="AF173" s="86"/>
      <c r="AG173" s="86"/>
      <c r="AH173" s="86"/>
      <c r="AI173" s="86"/>
      <c r="AJ173" s="86"/>
      <c r="AK173" s="86"/>
      <c r="AL173" s="86"/>
      <c r="AM173" s="86"/>
      <c r="AN173" s="86"/>
      <c r="AO173" s="86"/>
      <c r="AP173" s="86"/>
      <c r="AQ173" s="86"/>
      <c r="AR173" s="86"/>
      <c r="AS173" s="86"/>
      <c r="AT173" s="86"/>
      <c r="AU173" s="86"/>
      <c r="AV173" s="86"/>
      <c r="AW173" s="86"/>
      <c r="AX173" s="86"/>
      <c r="AY173" s="86"/>
      <c r="AZ173" s="86"/>
      <c r="BA173" s="86"/>
      <c r="BB173" s="86"/>
      <c r="BC173" s="86"/>
      <c r="BD173" s="86"/>
      <c r="BE173" s="86"/>
      <c r="BF173" s="86"/>
      <c r="BG173" s="86"/>
      <c r="BH173" s="86"/>
      <c r="BI173" s="86"/>
      <c r="BJ173" s="86"/>
      <c r="BK173" s="86"/>
      <c r="BL173" s="86"/>
      <c r="BM173" s="86"/>
      <c r="BN173" s="86"/>
      <c r="BO173" s="86"/>
      <c r="BP173" s="86"/>
      <c r="BQ173" s="86"/>
      <c r="BR173" s="86"/>
      <c r="BS173" s="86"/>
      <c r="BT173" s="86"/>
      <c r="BU173" s="86"/>
      <c r="BV173" s="86"/>
      <c r="BW173" s="86"/>
      <c r="BX173" s="86"/>
      <c r="BY173" s="86"/>
      <c r="BZ173" s="86"/>
      <c r="CA173" s="86"/>
      <c r="CB173" s="86"/>
      <c r="CC173" s="86"/>
      <c r="CD173" s="86"/>
      <c r="CE173" s="86"/>
      <c r="CF173" s="86"/>
      <c r="CG173" s="86"/>
      <c r="CH173" s="86"/>
      <c r="CI173" s="86"/>
      <c r="CJ173" s="86"/>
      <c r="CK173" s="86"/>
      <c r="CL173" s="86"/>
      <c r="CM173" s="86"/>
      <c r="CN173" s="86"/>
      <c r="CO173" s="86"/>
      <c r="CP173" s="86"/>
      <c r="CQ173" s="86"/>
      <c r="CR173" s="86"/>
      <c r="CS173" s="86"/>
      <c r="CT173" s="86"/>
      <c r="CU173" s="86"/>
      <c r="CV173" s="86"/>
      <c r="CW173" s="86"/>
      <c r="CX173" s="86"/>
      <c r="CY173" s="86"/>
      <c r="CZ173" s="86"/>
      <c r="DA173" s="86"/>
      <c r="DB173" s="86"/>
      <c r="DC173" s="86"/>
      <c r="DD173" s="86"/>
      <c r="DE173" s="86"/>
      <c r="DF173" s="86"/>
      <c r="DG173" s="86"/>
      <c r="DH173" s="86"/>
      <c r="DI173" s="86"/>
      <c r="DJ173" s="86"/>
      <c r="DK173" s="86"/>
      <c r="DL173" s="86"/>
      <c r="DM173" s="86"/>
      <c r="DN173" s="86"/>
      <c r="DO173" s="86"/>
      <c r="DP173" s="86"/>
      <c r="DQ173" s="86"/>
      <c r="DR173" s="86"/>
      <c r="DS173" s="86"/>
      <c r="DT173" s="86"/>
      <c r="DU173" s="86"/>
      <c r="DV173" s="86"/>
      <c r="DW173" s="86"/>
      <c r="DX173" s="86"/>
      <c r="DY173" s="86"/>
      <c r="DZ173" s="86"/>
      <c r="EA173" s="86"/>
      <c r="EB173" s="86"/>
      <c r="EC173" s="86"/>
      <c r="ED173" s="86"/>
      <c r="EE173" s="86"/>
      <c r="EF173" s="86"/>
      <c r="EG173" s="86"/>
      <c r="EH173" s="86"/>
      <c r="EI173" s="86"/>
      <c r="EJ173" s="86"/>
    </row>
    <row r="174" spans="1:140" s="48" customFormat="1">
      <c r="A174" s="91"/>
      <c r="B174" s="107"/>
      <c r="C174" s="107"/>
      <c r="D174" s="107"/>
      <c r="E174" s="107"/>
      <c r="F174" s="95"/>
      <c r="G174" s="196"/>
      <c r="H174" s="144"/>
      <c r="I174" s="95"/>
      <c r="J174" s="95"/>
      <c r="K174" s="95"/>
      <c r="L174" s="95"/>
      <c r="M174" s="69"/>
      <c r="N174" s="95"/>
      <c r="O174" s="118"/>
      <c r="P174" s="118"/>
      <c r="Q174" s="86"/>
      <c r="R174" s="86"/>
      <c r="S174" s="86"/>
      <c r="T174" s="86"/>
      <c r="U174" s="86"/>
      <c r="V174" s="86"/>
      <c r="W174" s="86"/>
      <c r="X174" s="86"/>
      <c r="Y174" s="86"/>
      <c r="Z174" s="86"/>
      <c r="AA174" s="86"/>
      <c r="AB174" s="86"/>
      <c r="AC174" s="86"/>
      <c r="AD174" s="86"/>
      <c r="AE174" s="86"/>
      <c r="AF174" s="86"/>
      <c r="AG174" s="86"/>
      <c r="AH174" s="86"/>
      <c r="AI174" s="86"/>
      <c r="AJ174" s="86"/>
      <c r="AK174" s="86"/>
      <c r="AL174" s="86"/>
      <c r="AM174" s="86"/>
      <c r="AN174" s="86"/>
      <c r="AO174" s="86"/>
      <c r="AP174" s="86"/>
      <c r="AQ174" s="86"/>
      <c r="AR174" s="86"/>
      <c r="AS174" s="86"/>
      <c r="AT174" s="86"/>
      <c r="AU174" s="86"/>
      <c r="AV174" s="86"/>
      <c r="AW174" s="86"/>
      <c r="AX174" s="86"/>
      <c r="AY174" s="86"/>
      <c r="AZ174" s="86"/>
      <c r="BA174" s="86"/>
      <c r="BB174" s="86"/>
      <c r="BC174" s="86"/>
      <c r="BD174" s="86"/>
      <c r="BE174" s="86"/>
      <c r="BF174" s="86"/>
      <c r="BG174" s="86"/>
      <c r="BH174" s="86"/>
      <c r="BI174" s="86"/>
      <c r="BJ174" s="86"/>
      <c r="BK174" s="86"/>
      <c r="BL174" s="86"/>
      <c r="BM174" s="86"/>
      <c r="BN174" s="86"/>
      <c r="BO174" s="86"/>
      <c r="BP174" s="86"/>
      <c r="BQ174" s="86"/>
      <c r="BR174" s="86"/>
      <c r="BS174" s="86"/>
      <c r="BT174" s="86"/>
      <c r="BU174" s="86"/>
      <c r="BV174" s="86"/>
      <c r="BW174" s="86"/>
      <c r="BX174" s="86"/>
      <c r="BY174" s="86"/>
      <c r="BZ174" s="86"/>
      <c r="CA174" s="86"/>
      <c r="CB174" s="86"/>
      <c r="CC174" s="86"/>
      <c r="CD174" s="86"/>
      <c r="CE174" s="86"/>
      <c r="CF174" s="86"/>
      <c r="CG174" s="86"/>
      <c r="CH174" s="86"/>
      <c r="CI174" s="86"/>
      <c r="CJ174" s="86"/>
      <c r="CK174" s="86"/>
      <c r="CL174" s="86"/>
      <c r="CM174" s="86"/>
      <c r="CN174" s="86"/>
      <c r="CO174" s="86"/>
      <c r="CP174" s="86"/>
      <c r="CQ174" s="86"/>
      <c r="CR174" s="86"/>
      <c r="CS174" s="86"/>
      <c r="CT174" s="86"/>
      <c r="CU174" s="86"/>
      <c r="CV174" s="86"/>
      <c r="CW174" s="86"/>
      <c r="CX174" s="86"/>
      <c r="CY174" s="86"/>
      <c r="CZ174" s="86"/>
      <c r="DA174" s="86"/>
      <c r="DB174" s="86"/>
      <c r="DC174" s="86"/>
      <c r="DD174" s="86"/>
      <c r="DE174" s="86"/>
      <c r="DF174" s="86"/>
      <c r="DG174" s="86"/>
      <c r="DH174" s="86"/>
      <c r="DI174" s="86"/>
      <c r="DJ174" s="86"/>
      <c r="DK174" s="86"/>
      <c r="DL174" s="86"/>
      <c r="DM174" s="86"/>
      <c r="DN174" s="86"/>
      <c r="DO174" s="86"/>
      <c r="DP174" s="86"/>
      <c r="DQ174" s="86"/>
      <c r="DR174" s="86"/>
      <c r="DS174" s="86"/>
      <c r="DT174" s="86"/>
      <c r="DU174" s="86"/>
      <c r="DV174" s="86"/>
      <c r="DW174" s="86"/>
      <c r="DX174" s="86"/>
      <c r="DY174" s="86"/>
      <c r="DZ174" s="86"/>
      <c r="EA174" s="86"/>
      <c r="EB174" s="86"/>
      <c r="EC174" s="86"/>
      <c r="ED174" s="86"/>
      <c r="EE174" s="86"/>
      <c r="EF174" s="86"/>
      <c r="EG174" s="86"/>
      <c r="EH174" s="86"/>
      <c r="EI174" s="86"/>
      <c r="EJ174" s="86"/>
    </row>
    <row r="175" spans="1:140" s="48" customFormat="1">
      <c r="A175" s="91"/>
      <c r="B175" s="107"/>
      <c r="C175" s="107"/>
      <c r="D175" s="107"/>
      <c r="E175" s="107"/>
      <c r="F175" s="95"/>
      <c r="G175" s="196"/>
      <c r="H175" s="144"/>
      <c r="I175" s="95"/>
      <c r="J175" s="95"/>
      <c r="K175" s="95"/>
      <c r="L175" s="95"/>
      <c r="M175" s="69"/>
      <c r="N175" s="95"/>
      <c r="O175" s="118"/>
      <c r="P175" s="118"/>
      <c r="Q175" s="86"/>
      <c r="R175" s="86"/>
      <c r="S175" s="86"/>
      <c r="T175" s="86"/>
      <c r="U175" s="86"/>
      <c r="V175" s="86"/>
      <c r="W175" s="86"/>
      <c r="X175" s="86"/>
      <c r="Y175" s="86"/>
      <c r="Z175" s="86"/>
      <c r="AA175" s="86"/>
      <c r="AB175" s="86"/>
      <c r="AC175" s="86"/>
      <c r="AD175" s="86"/>
      <c r="AE175" s="86"/>
      <c r="AF175" s="86"/>
      <c r="AG175" s="86"/>
      <c r="AH175" s="86"/>
      <c r="AI175" s="86"/>
      <c r="AJ175" s="86"/>
      <c r="AK175" s="86"/>
      <c r="AL175" s="86"/>
      <c r="AM175" s="86"/>
      <c r="AN175" s="86"/>
      <c r="AO175" s="86"/>
      <c r="AP175" s="86"/>
      <c r="AQ175" s="86"/>
      <c r="AR175" s="86"/>
      <c r="AS175" s="86"/>
      <c r="AT175" s="86"/>
      <c r="AU175" s="86"/>
      <c r="AV175" s="86"/>
      <c r="AW175" s="86"/>
      <c r="AX175" s="86"/>
      <c r="AY175" s="86"/>
      <c r="AZ175" s="86"/>
      <c r="BA175" s="86"/>
      <c r="BB175" s="86"/>
      <c r="BC175" s="86"/>
      <c r="BD175" s="86"/>
      <c r="BE175" s="86"/>
      <c r="BF175" s="86"/>
      <c r="BG175" s="86"/>
      <c r="BH175" s="86"/>
      <c r="BI175" s="86"/>
      <c r="BJ175" s="86"/>
      <c r="BK175" s="86"/>
      <c r="BL175" s="86"/>
      <c r="BM175" s="86"/>
      <c r="BN175" s="86"/>
      <c r="BO175" s="86"/>
      <c r="BP175" s="86"/>
      <c r="BQ175" s="86"/>
      <c r="BR175" s="86"/>
      <c r="BS175" s="86"/>
      <c r="BT175" s="86"/>
      <c r="BU175" s="86"/>
      <c r="BV175" s="86"/>
      <c r="BW175" s="86"/>
      <c r="BX175" s="86"/>
      <c r="BY175" s="86"/>
      <c r="BZ175" s="86"/>
      <c r="CA175" s="86"/>
      <c r="CB175" s="86"/>
      <c r="CC175" s="86"/>
      <c r="CD175" s="86"/>
      <c r="CE175" s="86"/>
      <c r="CF175" s="86"/>
      <c r="CG175" s="86"/>
      <c r="CH175" s="86"/>
      <c r="CI175" s="86"/>
      <c r="CJ175" s="86"/>
      <c r="CK175" s="86"/>
      <c r="CL175" s="86"/>
      <c r="CM175" s="86"/>
      <c r="CN175" s="86"/>
      <c r="CO175" s="86"/>
      <c r="CP175" s="86"/>
      <c r="CQ175" s="86"/>
      <c r="CR175" s="86"/>
      <c r="CS175" s="86"/>
      <c r="CT175" s="86"/>
      <c r="CU175" s="86"/>
      <c r="CV175" s="86"/>
      <c r="CW175" s="86"/>
      <c r="CX175" s="86"/>
      <c r="CY175" s="86"/>
      <c r="CZ175" s="86"/>
      <c r="DA175" s="86"/>
      <c r="DB175" s="86"/>
      <c r="DC175" s="86"/>
      <c r="DD175" s="86"/>
      <c r="DE175" s="86"/>
      <c r="DF175" s="86"/>
      <c r="DG175" s="86"/>
      <c r="DH175" s="86"/>
      <c r="DI175" s="86"/>
      <c r="DJ175" s="86"/>
      <c r="DK175" s="86"/>
      <c r="DL175" s="86"/>
      <c r="DM175" s="86"/>
      <c r="DN175" s="86"/>
      <c r="DO175" s="86"/>
      <c r="DP175" s="86"/>
      <c r="DQ175" s="86"/>
      <c r="DR175" s="86"/>
      <c r="DS175" s="86"/>
      <c r="DT175" s="86"/>
      <c r="DU175" s="86"/>
      <c r="DV175" s="86"/>
      <c r="DW175" s="86"/>
      <c r="DX175" s="86"/>
      <c r="DY175" s="86"/>
      <c r="DZ175" s="86"/>
      <c r="EA175" s="86"/>
      <c r="EB175" s="86"/>
      <c r="EC175" s="86"/>
      <c r="ED175" s="86"/>
      <c r="EE175" s="86"/>
      <c r="EF175" s="86"/>
      <c r="EG175" s="86"/>
      <c r="EH175" s="86"/>
      <c r="EI175" s="86"/>
      <c r="EJ175" s="86"/>
    </row>
    <row r="176" spans="1:140" s="48" customFormat="1">
      <c r="A176" s="57" t="s">
        <v>417</v>
      </c>
      <c r="B176" s="57"/>
      <c r="C176" s="57"/>
      <c r="D176" s="57"/>
      <c r="E176" s="66"/>
      <c r="F176" s="66"/>
      <c r="G176" s="57"/>
      <c r="H176" s="57"/>
      <c r="I176" s="57"/>
      <c r="J176" s="57"/>
      <c r="K176" s="57"/>
      <c r="L176" s="95"/>
      <c r="M176" s="69"/>
      <c r="N176" s="95"/>
      <c r="O176" s="75"/>
      <c r="P176" s="75"/>
      <c r="Q176" s="86"/>
      <c r="R176" s="86"/>
      <c r="S176" s="86"/>
      <c r="T176" s="86"/>
      <c r="U176" s="86"/>
      <c r="V176" s="86"/>
      <c r="W176" s="86"/>
      <c r="X176" s="86"/>
      <c r="Y176" s="86"/>
      <c r="Z176" s="86"/>
      <c r="AA176" s="86"/>
      <c r="AB176" s="86"/>
      <c r="AC176" s="86"/>
      <c r="AD176" s="86"/>
      <c r="AE176" s="86"/>
      <c r="AF176" s="86"/>
      <c r="AG176" s="86"/>
      <c r="AH176" s="86"/>
      <c r="AI176" s="86"/>
      <c r="AJ176" s="86"/>
      <c r="AK176" s="86"/>
      <c r="AL176" s="86"/>
      <c r="AM176" s="86"/>
      <c r="AN176" s="86"/>
      <c r="AO176" s="86"/>
      <c r="AP176" s="86"/>
      <c r="AQ176" s="86"/>
      <c r="AR176" s="86"/>
      <c r="AS176" s="86"/>
      <c r="AT176" s="86"/>
      <c r="AU176" s="86"/>
      <c r="AV176" s="86"/>
      <c r="AW176" s="86"/>
      <c r="AX176" s="86"/>
      <c r="AY176" s="86"/>
      <c r="AZ176" s="86"/>
      <c r="BA176" s="86"/>
      <c r="BB176" s="86"/>
      <c r="BC176" s="86"/>
      <c r="BD176" s="86"/>
      <c r="BE176" s="86"/>
      <c r="BF176" s="86"/>
      <c r="BG176" s="86"/>
      <c r="BH176" s="86"/>
      <c r="BI176" s="86"/>
      <c r="BJ176" s="86"/>
      <c r="BK176" s="86"/>
      <c r="BL176" s="86"/>
      <c r="BM176" s="86"/>
      <c r="BN176" s="86"/>
      <c r="BO176" s="86"/>
      <c r="BP176" s="86"/>
      <c r="BQ176" s="86"/>
      <c r="BR176" s="86"/>
      <c r="BS176" s="86"/>
      <c r="BT176" s="86"/>
      <c r="BU176" s="86"/>
      <c r="BV176" s="86"/>
      <c r="BW176" s="86"/>
      <c r="BX176" s="86"/>
      <c r="BY176" s="86"/>
      <c r="BZ176" s="86"/>
      <c r="CA176" s="86"/>
      <c r="CB176" s="86"/>
      <c r="CC176" s="86"/>
      <c r="CD176" s="86"/>
      <c r="CE176" s="86"/>
      <c r="CF176" s="86"/>
      <c r="CG176" s="86"/>
      <c r="CH176" s="86"/>
      <c r="CI176" s="86"/>
      <c r="CJ176" s="86"/>
      <c r="CK176" s="86"/>
      <c r="CL176" s="86"/>
      <c r="CM176" s="86"/>
      <c r="CN176" s="86"/>
      <c r="CO176" s="86"/>
      <c r="CP176" s="86"/>
      <c r="CQ176" s="86"/>
      <c r="CR176" s="86"/>
      <c r="CS176" s="86"/>
      <c r="CT176" s="86"/>
      <c r="CU176" s="86"/>
      <c r="CV176" s="86"/>
      <c r="CW176" s="86"/>
      <c r="CX176" s="86"/>
      <c r="CY176" s="86"/>
      <c r="CZ176" s="86"/>
      <c r="DA176" s="86"/>
      <c r="DB176" s="86"/>
      <c r="DC176" s="86"/>
      <c r="DD176" s="86"/>
      <c r="DE176" s="86"/>
      <c r="DF176" s="86"/>
      <c r="DG176" s="86"/>
      <c r="DH176" s="86"/>
      <c r="DI176" s="86"/>
      <c r="DJ176" s="86"/>
      <c r="DK176" s="86"/>
      <c r="DL176" s="86"/>
      <c r="DM176" s="86"/>
      <c r="DN176" s="86"/>
      <c r="DO176" s="86"/>
      <c r="DP176" s="86"/>
      <c r="DQ176" s="86"/>
      <c r="DR176" s="86"/>
      <c r="DS176" s="86"/>
      <c r="DT176" s="86"/>
      <c r="DU176" s="86"/>
      <c r="DV176" s="86"/>
      <c r="DW176" s="86"/>
      <c r="DX176" s="86"/>
      <c r="DY176" s="86"/>
      <c r="DZ176" s="86"/>
      <c r="EA176" s="86"/>
      <c r="EB176" s="86"/>
      <c r="EC176" s="86"/>
      <c r="ED176" s="86"/>
      <c r="EE176" s="86"/>
      <c r="EF176" s="86"/>
      <c r="EG176" s="86"/>
      <c r="EH176" s="86"/>
      <c r="EI176" s="86"/>
      <c r="EJ176" s="86"/>
    </row>
    <row r="177" spans="1:140" s="48" customFormat="1">
      <c r="A177" s="7" t="s">
        <v>137</v>
      </c>
      <c r="B177" s="67" t="s">
        <v>418</v>
      </c>
      <c r="C177" s="67" t="s">
        <v>418</v>
      </c>
      <c r="D177" s="67" t="s">
        <v>418</v>
      </c>
      <c r="E177" s="71" t="s">
        <v>154</v>
      </c>
      <c r="F177" s="71" t="s">
        <v>154</v>
      </c>
      <c r="G177" s="71" t="s">
        <v>154</v>
      </c>
      <c r="H177" s="75" t="s">
        <v>419</v>
      </c>
      <c r="I177" s="75" t="s">
        <v>419</v>
      </c>
      <c r="J177" s="75" t="s">
        <v>419</v>
      </c>
      <c r="K177" s="75" t="s">
        <v>420</v>
      </c>
      <c r="L177" s="57"/>
      <c r="M177" s="69"/>
      <c r="N177" s="57"/>
      <c r="O177" s="83"/>
      <c r="P177" s="83"/>
      <c r="Q177" s="86"/>
      <c r="R177" s="86"/>
      <c r="S177" s="86"/>
      <c r="T177" s="86"/>
      <c r="U177" s="86"/>
      <c r="V177" s="86"/>
      <c r="W177" s="86"/>
      <c r="X177" s="86"/>
      <c r="Y177" s="86"/>
      <c r="Z177" s="86"/>
      <c r="AA177" s="86"/>
      <c r="AB177" s="86"/>
      <c r="AC177" s="86"/>
      <c r="AD177" s="86"/>
      <c r="AE177" s="86"/>
      <c r="AF177" s="86"/>
      <c r="AG177" s="86"/>
      <c r="AH177" s="86"/>
      <c r="AI177" s="86"/>
      <c r="AJ177" s="86"/>
      <c r="AK177" s="86"/>
      <c r="AL177" s="86"/>
      <c r="AM177" s="86"/>
      <c r="AN177" s="86"/>
      <c r="AO177" s="86"/>
      <c r="AP177" s="86"/>
      <c r="AQ177" s="86"/>
      <c r="AR177" s="86"/>
      <c r="AS177" s="86"/>
      <c r="AT177" s="86"/>
      <c r="AU177" s="86"/>
      <c r="AV177" s="86"/>
      <c r="AW177" s="86"/>
      <c r="AX177" s="86"/>
      <c r="AY177" s="86"/>
      <c r="AZ177" s="86"/>
      <c r="BA177" s="86"/>
      <c r="BB177" s="86"/>
      <c r="BC177" s="86"/>
      <c r="BD177" s="86"/>
      <c r="BE177" s="86"/>
      <c r="BF177" s="86"/>
      <c r="BG177" s="86"/>
      <c r="BH177" s="86"/>
      <c r="BI177" s="86"/>
      <c r="BJ177" s="86"/>
      <c r="BK177" s="86"/>
      <c r="BL177" s="86"/>
      <c r="BM177" s="86"/>
      <c r="BN177" s="86"/>
      <c r="BO177" s="86"/>
      <c r="BP177" s="86"/>
      <c r="BQ177" s="86"/>
      <c r="BR177" s="86"/>
      <c r="BS177" s="86"/>
      <c r="BT177" s="86"/>
      <c r="BU177" s="86"/>
      <c r="BV177" s="86"/>
      <c r="BW177" s="86"/>
      <c r="BX177" s="86"/>
      <c r="BY177" s="86"/>
      <c r="BZ177" s="86"/>
      <c r="CA177" s="86"/>
      <c r="CB177" s="86"/>
      <c r="CC177" s="86"/>
      <c r="CD177" s="86"/>
      <c r="CE177" s="86"/>
      <c r="CF177" s="86"/>
      <c r="CG177" s="86"/>
      <c r="CH177" s="86"/>
      <c r="CI177" s="86"/>
      <c r="CJ177" s="86"/>
      <c r="CK177" s="86"/>
      <c r="CL177" s="86"/>
      <c r="CM177" s="86"/>
      <c r="CN177" s="86"/>
      <c r="CO177" s="86"/>
      <c r="CP177" s="86"/>
      <c r="CQ177" s="86"/>
      <c r="CR177" s="86"/>
      <c r="CS177" s="86"/>
      <c r="CT177" s="86"/>
      <c r="CU177" s="86"/>
      <c r="CV177" s="86"/>
      <c r="CW177" s="86"/>
      <c r="CX177" s="86"/>
      <c r="CY177" s="86"/>
      <c r="CZ177" s="86"/>
      <c r="DA177" s="86"/>
      <c r="DB177" s="86"/>
      <c r="DC177" s="86"/>
      <c r="DD177" s="86"/>
      <c r="DE177" s="86"/>
      <c r="DF177" s="86"/>
      <c r="DG177" s="86"/>
      <c r="DH177" s="86"/>
      <c r="DI177" s="86"/>
      <c r="DJ177" s="86"/>
      <c r="DK177" s="86"/>
      <c r="DL177" s="86"/>
      <c r="DM177" s="86"/>
      <c r="DN177" s="86"/>
      <c r="DO177" s="86"/>
      <c r="DP177" s="86"/>
      <c r="DQ177" s="86"/>
      <c r="DR177" s="86"/>
      <c r="DS177" s="86"/>
      <c r="DT177" s="86"/>
      <c r="DU177" s="86"/>
      <c r="DV177" s="86"/>
      <c r="DW177" s="86"/>
      <c r="DX177" s="86"/>
      <c r="DY177" s="86"/>
      <c r="DZ177" s="86"/>
      <c r="EA177" s="86"/>
      <c r="EB177" s="86"/>
      <c r="EC177" s="86"/>
      <c r="ED177" s="86"/>
      <c r="EE177" s="86"/>
      <c r="EF177" s="86"/>
      <c r="EG177" s="86"/>
      <c r="EH177" s="86"/>
      <c r="EI177" s="86"/>
      <c r="EJ177" s="86"/>
    </row>
    <row r="178" spans="1:140" s="7" customFormat="1">
      <c r="B178" s="67" t="s">
        <v>421</v>
      </c>
      <c r="C178" s="67" t="s">
        <v>421</v>
      </c>
      <c r="D178" s="67" t="s">
        <v>421</v>
      </c>
      <c r="E178" s="72" t="s">
        <v>808</v>
      </c>
      <c r="F178" s="72" t="s">
        <v>835</v>
      </c>
      <c r="G178" s="82">
        <f>D179</f>
        <v>45785</v>
      </c>
      <c r="H178" s="75" t="s">
        <v>107</v>
      </c>
      <c r="I178" s="75" t="s">
        <v>107</v>
      </c>
      <c r="J178" s="75" t="s">
        <v>107</v>
      </c>
      <c r="K178" s="75" t="s">
        <v>422</v>
      </c>
      <c r="L178" s="197"/>
      <c r="M178" s="69"/>
      <c r="N178" s="71"/>
      <c r="O178" s="77"/>
      <c r="P178" s="84"/>
      <c r="Q178" s="86"/>
      <c r="R178" s="86"/>
      <c r="S178" s="86"/>
      <c r="T178" s="86"/>
      <c r="U178" s="86"/>
      <c r="V178" s="86"/>
      <c r="W178" s="86"/>
      <c r="X178" s="86"/>
      <c r="Y178" s="86"/>
      <c r="Z178" s="57"/>
      <c r="AA178" s="57"/>
      <c r="AB178" s="57"/>
      <c r="AC178" s="57"/>
      <c r="AD178" s="57"/>
      <c r="AE178" s="57"/>
      <c r="AF178" s="57"/>
      <c r="AG178" s="57"/>
      <c r="AH178" s="57"/>
      <c r="AI178" s="57"/>
      <c r="AJ178" s="57"/>
      <c r="AK178" s="57"/>
      <c r="AL178" s="57"/>
      <c r="AM178" s="57"/>
      <c r="AN178" s="57"/>
      <c r="AO178" s="57"/>
      <c r="AP178" s="57"/>
      <c r="AQ178" s="57"/>
      <c r="AR178" s="57"/>
      <c r="AS178" s="57"/>
      <c r="AT178" s="57"/>
      <c r="AU178" s="57"/>
      <c r="AV178" s="57"/>
      <c r="AW178" s="57"/>
      <c r="AX178" s="57"/>
      <c r="AY178" s="57"/>
      <c r="AZ178" s="57"/>
      <c r="BA178" s="57"/>
      <c r="BB178" s="57"/>
      <c r="BC178" s="57"/>
      <c r="BD178" s="57"/>
      <c r="BE178" s="57"/>
      <c r="BF178" s="57"/>
      <c r="BG178" s="57"/>
      <c r="BH178" s="57"/>
      <c r="BI178" s="57"/>
      <c r="BJ178" s="57"/>
      <c r="BK178" s="57"/>
      <c r="BL178" s="57"/>
      <c r="BM178" s="57"/>
      <c r="BN178" s="57"/>
      <c r="BO178" s="57"/>
      <c r="BP178" s="57"/>
      <c r="BQ178" s="57"/>
      <c r="BR178" s="57"/>
      <c r="BS178" s="57"/>
      <c r="BT178" s="57"/>
      <c r="BU178" s="57"/>
      <c r="BV178" s="57"/>
      <c r="BW178" s="57"/>
      <c r="BX178" s="57"/>
      <c r="BY178" s="57"/>
      <c r="BZ178" s="57"/>
      <c r="CA178" s="57"/>
      <c r="CB178" s="57"/>
      <c r="CC178" s="57"/>
      <c r="CD178" s="57"/>
      <c r="CE178" s="57"/>
      <c r="CF178" s="57"/>
      <c r="CG178" s="57"/>
      <c r="CH178" s="57"/>
      <c r="CI178" s="57"/>
      <c r="CJ178" s="57"/>
      <c r="CK178" s="57"/>
      <c r="CL178" s="57"/>
      <c r="CM178" s="57"/>
      <c r="CN178" s="57"/>
      <c r="CO178" s="57"/>
      <c r="CP178" s="57"/>
      <c r="CQ178" s="57"/>
      <c r="CR178" s="57"/>
      <c r="CS178" s="57"/>
      <c r="CT178" s="57"/>
      <c r="CU178" s="57"/>
      <c r="CV178" s="57"/>
      <c r="CW178" s="57"/>
      <c r="CX178" s="57"/>
      <c r="CY178" s="57"/>
      <c r="CZ178" s="57"/>
      <c r="DA178" s="57"/>
      <c r="DB178" s="57"/>
      <c r="DC178" s="57"/>
      <c r="DD178" s="57"/>
      <c r="DE178" s="57"/>
      <c r="DF178" s="57"/>
      <c r="DG178" s="57"/>
      <c r="DH178" s="57"/>
      <c r="DI178" s="57"/>
      <c r="DJ178" s="57"/>
      <c r="DK178" s="57"/>
      <c r="DL178" s="57"/>
      <c r="DM178" s="57"/>
      <c r="DN178" s="57"/>
      <c r="DO178" s="57"/>
      <c r="DP178" s="57"/>
      <c r="DQ178" s="57"/>
      <c r="DR178" s="57"/>
      <c r="DS178" s="57"/>
      <c r="DT178" s="57"/>
      <c r="DU178" s="57"/>
      <c r="DV178" s="57"/>
      <c r="DW178" s="57"/>
      <c r="DX178" s="57"/>
      <c r="DY178" s="57"/>
      <c r="DZ178" s="57"/>
      <c r="EA178" s="57"/>
      <c r="EB178" s="57"/>
      <c r="EC178" s="57"/>
      <c r="ED178" s="57"/>
      <c r="EE178" s="57"/>
      <c r="EF178" s="57"/>
      <c r="EG178" s="57"/>
      <c r="EH178" s="57"/>
      <c r="EI178" s="57"/>
      <c r="EJ178" s="57"/>
    </row>
    <row r="179" spans="1:140" s="7" customFormat="1">
      <c r="B179" s="68" t="s">
        <v>808</v>
      </c>
      <c r="C179" s="68" t="s">
        <v>835</v>
      </c>
      <c r="D179" s="81">
        <v>45785</v>
      </c>
      <c r="E179" s="72"/>
      <c r="F179" s="72"/>
      <c r="G179" s="72"/>
      <c r="H179" s="76" t="s">
        <v>808</v>
      </c>
      <c r="I179" s="76" t="s">
        <v>835</v>
      </c>
      <c r="J179" s="83">
        <f>D179</f>
        <v>45785</v>
      </c>
      <c r="K179" s="83">
        <f>D179</f>
        <v>45785</v>
      </c>
      <c r="L179" s="197"/>
      <c r="M179" s="69"/>
      <c r="N179" s="82"/>
      <c r="O179" s="77"/>
      <c r="P179" s="84"/>
      <c r="Q179" s="57"/>
      <c r="R179" s="57"/>
      <c r="S179" s="57"/>
      <c r="T179" s="57"/>
      <c r="U179" s="57"/>
      <c r="V179" s="57"/>
      <c r="W179" s="57"/>
      <c r="X179" s="57"/>
      <c r="Y179" s="57"/>
      <c r="Z179" s="57"/>
      <c r="AA179" s="57"/>
      <c r="AB179" s="57"/>
      <c r="AC179" s="57"/>
      <c r="AD179" s="57"/>
      <c r="AE179" s="57"/>
      <c r="AF179" s="57"/>
      <c r="AG179" s="57"/>
      <c r="AH179" s="57"/>
      <c r="AI179" s="57"/>
      <c r="AJ179" s="57"/>
      <c r="AK179" s="57"/>
      <c r="AL179" s="57"/>
      <c r="AM179" s="57"/>
      <c r="AN179" s="57"/>
      <c r="AO179" s="57"/>
      <c r="AP179" s="57"/>
      <c r="AQ179" s="57"/>
      <c r="AR179" s="57"/>
      <c r="AS179" s="57"/>
      <c r="AT179" s="57"/>
      <c r="AU179" s="57"/>
      <c r="AV179" s="57"/>
      <c r="AW179" s="57"/>
      <c r="AX179" s="57"/>
      <c r="AY179" s="57"/>
      <c r="AZ179" s="57"/>
      <c r="BA179" s="57"/>
      <c r="BB179" s="57"/>
      <c r="BC179" s="57"/>
      <c r="BD179" s="57"/>
      <c r="BE179" s="57"/>
      <c r="BF179" s="57"/>
      <c r="BG179" s="57"/>
      <c r="BH179" s="57"/>
      <c r="BI179" s="57"/>
      <c r="BJ179" s="57"/>
      <c r="BK179" s="57"/>
      <c r="BL179" s="57"/>
      <c r="BM179" s="57"/>
      <c r="BN179" s="57"/>
      <c r="BO179" s="57"/>
      <c r="BP179" s="57"/>
      <c r="BQ179" s="57"/>
      <c r="BR179" s="57"/>
      <c r="BS179" s="57"/>
      <c r="BT179" s="57"/>
      <c r="BU179" s="57"/>
      <c r="BV179" s="57"/>
      <c r="BW179" s="57"/>
      <c r="BX179" s="57"/>
      <c r="BY179" s="57"/>
      <c r="BZ179" s="57"/>
      <c r="CA179" s="57"/>
      <c r="CB179" s="57"/>
      <c r="CC179" s="57"/>
      <c r="CD179" s="57"/>
      <c r="CE179" s="57"/>
      <c r="CF179" s="57"/>
      <c r="CG179" s="57"/>
      <c r="CH179" s="57"/>
      <c r="CI179" s="57"/>
      <c r="CJ179" s="57"/>
      <c r="CK179" s="57"/>
      <c r="CL179" s="57"/>
      <c r="CM179" s="57"/>
      <c r="CN179" s="57"/>
      <c r="CO179" s="57"/>
      <c r="CP179" s="57"/>
      <c r="CQ179" s="57"/>
      <c r="CR179" s="57"/>
      <c r="CS179" s="57"/>
      <c r="CT179" s="57"/>
      <c r="CU179" s="57"/>
      <c r="CV179" s="57"/>
      <c r="CW179" s="57"/>
      <c r="CX179" s="57"/>
      <c r="CY179" s="57"/>
      <c r="CZ179" s="57"/>
      <c r="DA179" s="57"/>
      <c r="DB179" s="57"/>
      <c r="DC179" s="57"/>
      <c r="DD179" s="57"/>
      <c r="DE179" s="57"/>
      <c r="DF179" s="57"/>
      <c r="DG179" s="57"/>
      <c r="DH179" s="57"/>
      <c r="DI179" s="57"/>
      <c r="DJ179" s="57"/>
      <c r="DK179" s="57"/>
      <c r="DL179" s="57"/>
      <c r="DM179" s="57"/>
      <c r="DN179" s="57"/>
      <c r="DO179" s="57"/>
      <c r="DP179" s="57"/>
      <c r="DQ179" s="57"/>
      <c r="DR179" s="57"/>
      <c r="DS179" s="57"/>
      <c r="DT179" s="57"/>
      <c r="DU179" s="57"/>
      <c r="DV179" s="57"/>
      <c r="DW179" s="57"/>
      <c r="DX179" s="57"/>
      <c r="DY179" s="57"/>
      <c r="DZ179" s="57"/>
      <c r="EA179" s="57"/>
      <c r="EB179" s="57"/>
      <c r="EC179" s="57"/>
      <c r="ED179" s="57"/>
      <c r="EE179" s="57"/>
      <c r="EF179" s="57"/>
      <c r="EG179" s="57"/>
      <c r="EH179" s="57"/>
      <c r="EI179" s="57"/>
      <c r="EJ179" s="57"/>
    </row>
    <row r="180" spans="1:140" s="7" customFormat="1">
      <c r="A180" s="57" t="s">
        <v>651</v>
      </c>
      <c r="B180" s="69">
        <v>4.6803936385509851E-2</v>
      </c>
      <c r="C180" s="69">
        <v>6.5835348920933207E-2</v>
      </c>
      <c r="D180" s="69">
        <v>6.5669258519648804E-2</v>
      </c>
      <c r="E180" s="73">
        <v>8.094398581969954E-3</v>
      </c>
      <c r="F180" s="73">
        <v>9.0205383999642976E-3</v>
      </c>
      <c r="G180" s="73">
        <v>9.6151290001528361E-3</v>
      </c>
      <c r="H180" s="77">
        <v>13</v>
      </c>
      <c r="I180" s="77">
        <v>17</v>
      </c>
      <c r="J180" s="77">
        <v>18</v>
      </c>
      <c r="K180" s="84">
        <v>1.1117976215395094E-2</v>
      </c>
      <c r="L180" s="57"/>
      <c r="N180" s="72"/>
      <c r="O180" s="77"/>
      <c r="P180" s="84"/>
      <c r="Q180" s="57"/>
      <c r="R180" s="57"/>
      <c r="S180" s="57"/>
      <c r="T180" s="57"/>
      <c r="U180" s="57"/>
      <c r="V180" s="57"/>
      <c r="W180" s="57"/>
      <c r="X180" s="57"/>
      <c r="Y180" s="57"/>
      <c r="Z180" s="57"/>
      <c r="AA180" s="57"/>
      <c r="AB180" s="57"/>
      <c r="AC180" s="57"/>
      <c r="AD180" s="57"/>
      <c r="AE180" s="57"/>
      <c r="AF180" s="57"/>
      <c r="AG180" s="57"/>
      <c r="AH180" s="57"/>
      <c r="AI180" s="57"/>
      <c r="AJ180" s="57"/>
      <c r="AK180" s="57"/>
      <c r="AL180" s="57"/>
      <c r="AM180" s="57"/>
      <c r="AN180" s="57"/>
      <c r="AO180" s="57"/>
      <c r="AP180" s="57"/>
      <c r="AQ180" s="57"/>
      <c r="AR180" s="57"/>
      <c r="AS180" s="57"/>
      <c r="AT180" s="57"/>
      <c r="AU180" s="57"/>
      <c r="AV180" s="57"/>
      <c r="AW180" s="57"/>
      <c r="AX180" s="57"/>
      <c r="AY180" s="57"/>
      <c r="AZ180" s="57"/>
      <c r="BA180" s="57"/>
      <c r="BB180" s="57"/>
      <c r="BC180" s="57"/>
      <c r="BD180" s="57"/>
      <c r="BE180" s="57"/>
      <c r="BF180" s="57"/>
      <c r="BG180" s="57"/>
      <c r="BH180" s="57"/>
      <c r="BI180" s="57"/>
      <c r="BJ180" s="57"/>
      <c r="BK180" s="57"/>
      <c r="BL180" s="57"/>
      <c r="BM180" s="57"/>
      <c r="BN180" s="57"/>
      <c r="BO180" s="57"/>
      <c r="BP180" s="57"/>
      <c r="BQ180" s="57"/>
      <c r="BR180" s="57"/>
      <c r="BS180" s="57"/>
      <c r="BT180" s="57"/>
      <c r="BU180" s="57"/>
      <c r="BV180" s="57"/>
      <c r="BW180" s="57"/>
      <c r="BX180" s="57"/>
      <c r="BY180" s="57"/>
      <c r="BZ180" s="57"/>
      <c r="CA180" s="57"/>
      <c r="CB180" s="57"/>
      <c r="CC180" s="57"/>
      <c r="CD180" s="57"/>
      <c r="CE180" s="57"/>
      <c r="CF180" s="57"/>
      <c r="CG180" s="57"/>
      <c r="CH180" s="57"/>
      <c r="CI180" s="57"/>
      <c r="CJ180" s="57"/>
      <c r="CK180" s="57"/>
      <c r="CL180" s="57"/>
      <c r="CM180" s="57"/>
      <c r="CN180" s="57"/>
      <c r="CO180" s="57"/>
      <c r="CP180" s="57"/>
      <c r="CQ180" s="57"/>
      <c r="CR180" s="57"/>
      <c r="CS180" s="57"/>
      <c r="CT180" s="57"/>
      <c r="CU180" s="57"/>
      <c r="CV180" s="57"/>
      <c r="CW180" s="57"/>
      <c r="CX180" s="57"/>
      <c r="CY180" s="57"/>
      <c r="CZ180" s="57"/>
      <c r="DA180" s="57"/>
      <c r="DB180" s="57"/>
      <c r="DC180" s="57"/>
      <c r="DD180" s="57"/>
      <c r="DE180" s="57"/>
      <c r="DF180" s="57"/>
      <c r="DG180" s="57"/>
      <c r="DH180" s="57"/>
      <c r="DI180" s="57"/>
      <c r="DJ180" s="57"/>
      <c r="DK180" s="57"/>
      <c r="DL180" s="57"/>
      <c r="DM180" s="57"/>
      <c r="DN180" s="57"/>
      <c r="DO180" s="57"/>
      <c r="DP180" s="57"/>
      <c r="DQ180" s="57"/>
      <c r="DR180" s="57"/>
      <c r="DS180" s="57"/>
      <c r="DT180" s="57"/>
      <c r="DU180" s="57"/>
      <c r="DV180" s="57"/>
      <c r="DW180" s="57"/>
      <c r="DX180" s="57"/>
      <c r="DY180" s="57"/>
      <c r="DZ180" s="57"/>
      <c r="EA180" s="57"/>
      <c r="EB180" s="57"/>
      <c r="EC180" s="57"/>
      <c r="ED180" s="57"/>
      <c r="EE180" s="57"/>
      <c r="EF180" s="57"/>
      <c r="EG180" s="57"/>
      <c r="EH180" s="57"/>
      <c r="EI180" s="57"/>
      <c r="EJ180" s="57"/>
    </row>
    <row r="181" spans="1:140" s="7" customFormat="1">
      <c r="A181" s="57" t="s">
        <v>144</v>
      </c>
      <c r="B181" s="69">
        <v>5.6099573275569102E-2</v>
      </c>
      <c r="C181" s="69">
        <v>5.6210087265585004E-2</v>
      </c>
      <c r="D181" s="69">
        <v>5.687342389528785E-2</v>
      </c>
      <c r="E181" s="73">
        <v>7.6717127716358427E-3</v>
      </c>
      <c r="F181" s="73">
        <v>6.412223888312747E-3</v>
      </c>
      <c r="G181" s="73">
        <v>7.4761098218283986E-3</v>
      </c>
      <c r="H181" s="77">
        <v>33</v>
      </c>
      <c r="I181" s="77">
        <v>32</v>
      </c>
      <c r="J181" s="77">
        <v>33</v>
      </c>
      <c r="K181" s="84">
        <v>1.9645219088612342E-2</v>
      </c>
      <c r="L181" s="86"/>
      <c r="M181" s="69"/>
      <c r="N181" s="73"/>
      <c r="O181" s="77"/>
      <c r="P181" s="84"/>
      <c r="Q181" s="57"/>
      <c r="R181" s="57"/>
      <c r="S181" s="57"/>
      <c r="T181" s="57"/>
      <c r="U181" s="57"/>
      <c r="V181" s="57"/>
      <c r="W181" s="57"/>
      <c r="X181" s="57"/>
      <c r="Y181" s="57"/>
      <c r="Z181" s="57"/>
      <c r="AA181" s="57"/>
      <c r="AB181" s="57"/>
      <c r="AC181" s="57"/>
      <c r="AD181" s="57"/>
      <c r="AE181" s="57"/>
      <c r="AF181" s="57"/>
      <c r="AG181" s="57"/>
      <c r="AH181" s="57"/>
      <c r="AI181" s="57"/>
      <c r="AJ181" s="57"/>
      <c r="AK181" s="57"/>
      <c r="AL181" s="57"/>
      <c r="AM181" s="57"/>
      <c r="AN181" s="57"/>
      <c r="AO181" s="57"/>
      <c r="AP181" s="57"/>
      <c r="AQ181" s="57"/>
      <c r="AR181" s="57"/>
      <c r="AS181" s="57"/>
      <c r="AT181" s="57"/>
      <c r="AU181" s="57"/>
      <c r="AV181" s="57"/>
      <c r="AW181" s="57"/>
      <c r="AX181" s="57"/>
      <c r="AY181" s="57"/>
      <c r="AZ181" s="57"/>
      <c r="BA181" s="57"/>
      <c r="BB181" s="57"/>
      <c r="BC181" s="57"/>
      <c r="BD181" s="57"/>
      <c r="BE181" s="57"/>
      <c r="BF181" s="57"/>
      <c r="BG181" s="57"/>
      <c r="BH181" s="57"/>
      <c r="BI181" s="57"/>
      <c r="BJ181" s="57"/>
      <c r="BK181" s="57"/>
      <c r="BL181" s="57"/>
      <c r="BM181" s="57"/>
      <c r="BN181" s="57"/>
      <c r="BO181" s="57"/>
      <c r="BP181" s="57"/>
      <c r="BQ181" s="57"/>
      <c r="BR181" s="57"/>
      <c r="BS181" s="57"/>
      <c r="BT181" s="57"/>
      <c r="BU181" s="57"/>
      <c r="BV181" s="57"/>
      <c r="BW181" s="57"/>
      <c r="BX181" s="57"/>
      <c r="BY181" s="57"/>
      <c r="BZ181" s="57"/>
      <c r="CA181" s="57"/>
      <c r="CB181" s="57"/>
      <c r="CC181" s="57"/>
      <c r="CD181" s="57"/>
      <c r="CE181" s="57"/>
      <c r="CF181" s="57"/>
      <c r="CG181" s="57"/>
      <c r="CH181" s="57"/>
      <c r="CI181" s="57"/>
      <c r="CJ181" s="57"/>
      <c r="CK181" s="57"/>
      <c r="CL181" s="57"/>
      <c r="CM181" s="57"/>
      <c r="CN181" s="57"/>
      <c r="CO181" s="57"/>
      <c r="CP181" s="57"/>
      <c r="CQ181" s="57"/>
      <c r="CR181" s="57"/>
      <c r="CS181" s="57"/>
      <c r="CT181" s="57"/>
      <c r="CU181" s="57"/>
      <c r="CV181" s="57"/>
      <c r="CW181" s="57"/>
      <c r="CX181" s="57"/>
      <c r="CY181" s="57"/>
      <c r="CZ181" s="57"/>
      <c r="DA181" s="57"/>
      <c r="DB181" s="57"/>
      <c r="DC181" s="57"/>
      <c r="DD181" s="57"/>
      <c r="DE181" s="57"/>
      <c r="DF181" s="57"/>
      <c r="DG181" s="57"/>
      <c r="DH181" s="57"/>
      <c r="DI181" s="57"/>
      <c r="DJ181" s="57"/>
      <c r="DK181" s="57"/>
      <c r="DL181" s="57"/>
      <c r="DM181" s="57"/>
      <c r="DN181" s="57"/>
      <c r="DO181" s="57"/>
      <c r="DP181" s="57"/>
      <c r="DQ181" s="57"/>
      <c r="DR181" s="57"/>
      <c r="DS181" s="57"/>
      <c r="DT181" s="57"/>
      <c r="DU181" s="57"/>
      <c r="DV181" s="57"/>
      <c r="DW181" s="57"/>
      <c r="DX181" s="57"/>
      <c r="DY181" s="57"/>
      <c r="DZ181" s="57"/>
      <c r="EA181" s="57"/>
      <c r="EB181" s="57"/>
      <c r="EC181" s="57"/>
      <c r="ED181" s="57"/>
      <c r="EE181" s="57"/>
      <c r="EF181" s="57"/>
      <c r="EG181" s="57"/>
      <c r="EH181" s="57"/>
      <c r="EI181" s="57"/>
    </row>
    <row r="182" spans="1:140" s="7" customFormat="1">
      <c r="A182" s="57" t="s">
        <v>142</v>
      </c>
      <c r="B182" s="69">
        <v>0.11314295694287574</v>
      </c>
      <c r="C182" s="69">
        <v>0.10909404265257523</v>
      </c>
      <c r="D182" s="69">
        <v>0.10840896906636484</v>
      </c>
      <c r="E182" s="73">
        <v>2.7275815024977366E-2</v>
      </c>
      <c r="F182" s="73">
        <v>2.5319694922765711E-2</v>
      </c>
      <c r="G182" s="73">
        <v>2.4605785049561957E-2</v>
      </c>
      <c r="H182" s="77">
        <v>36</v>
      </c>
      <c r="I182" s="77">
        <v>36</v>
      </c>
      <c r="J182" s="77">
        <v>35</v>
      </c>
      <c r="K182" s="84">
        <v>2.5191875332115969E-2</v>
      </c>
      <c r="L182" s="86"/>
      <c r="M182" s="69"/>
      <c r="N182" s="73"/>
      <c r="O182" s="77"/>
      <c r="P182" s="84"/>
      <c r="Q182" s="57"/>
      <c r="R182" s="57"/>
      <c r="S182" s="57"/>
      <c r="T182" s="57"/>
      <c r="U182" s="57"/>
      <c r="V182" s="57"/>
      <c r="W182" s="57"/>
      <c r="X182" s="57"/>
      <c r="Y182" s="57"/>
      <c r="Z182" s="57"/>
      <c r="AA182" s="57"/>
      <c r="AB182" s="57"/>
      <c r="AC182" s="57"/>
      <c r="AD182" s="57"/>
      <c r="AE182" s="57"/>
      <c r="AF182" s="57"/>
      <c r="AG182" s="57"/>
      <c r="AH182" s="57"/>
      <c r="AI182" s="57"/>
      <c r="AJ182" s="57"/>
      <c r="AK182" s="57"/>
      <c r="AL182" s="57"/>
      <c r="AM182" s="57"/>
      <c r="AN182" s="57"/>
      <c r="AO182" s="57"/>
      <c r="AP182" s="57"/>
      <c r="AQ182" s="57"/>
      <c r="AR182" s="57"/>
      <c r="AS182" s="57"/>
      <c r="AT182" s="57"/>
      <c r="AU182" s="57"/>
      <c r="AV182" s="57"/>
      <c r="AW182" s="57"/>
      <c r="AX182" s="57"/>
      <c r="AY182" s="57"/>
      <c r="AZ182" s="57"/>
      <c r="BA182" s="57"/>
      <c r="BB182" s="57"/>
      <c r="BC182" s="57"/>
      <c r="BD182" s="57"/>
      <c r="BE182" s="57"/>
      <c r="BF182" s="57"/>
      <c r="BG182" s="57"/>
      <c r="BH182" s="57"/>
      <c r="BI182" s="57"/>
      <c r="BJ182" s="57"/>
      <c r="BK182" s="57"/>
      <c r="BL182" s="57"/>
      <c r="BM182" s="57"/>
      <c r="BN182" s="57"/>
      <c r="BO182" s="57"/>
      <c r="BP182" s="57"/>
      <c r="BQ182" s="57"/>
      <c r="BR182" s="57"/>
      <c r="BS182" s="57"/>
      <c r="BT182" s="57"/>
      <c r="BU182" s="57"/>
      <c r="BV182" s="57"/>
      <c r="BW182" s="57"/>
      <c r="BX182" s="57"/>
      <c r="BY182" s="57"/>
      <c r="BZ182" s="57"/>
      <c r="CA182" s="57"/>
      <c r="CB182" s="57"/>
      <c r="CC182" s="57"/>
      <c r="CD182" s="57"/>
      <c r="CE182" s="57"/>
      <c r="CF182" s="57"/>
      <c r="CG182" s="57"/>
      <c r="CH182" s="57"/>
      <c r="CI182" s="57"/>
      <c r="CJ182" s="57"/>
      <c r="CK182" s="57"/>
      <c r="CL182" s="57"/>
      <c r="CM182" s="57"/>
      <c r="CN182" s="57"/>
      <c r="CO182" s="57"/>
      <c r="CP182" s="57"/>
      <c r="CQ182" s="57"/>
      <c r="CR182" s="57"/>
      <c r="CS182" s="57"/>
      <c r="CT182" s="57"/>
      <c r="CU182" s="57"/>
      <c r="CV182" s="57"/>
      <c r="CW182" s="57"/>
      <c r="CX182" s="57"/>
      <c r="CY182" s="57"/>
      <c r="CZ182" s="57"/>
      <c r="DA182" s="57"/>
      <c r="DB182" s="57"/>
      <c r="DC182" s="57"/>
      <c r="DD182" s="57"/>
      <c r="DE182" s="57"/>
      <c r="DF182" s="57"/>
      <c r="DG182" s="57"/>
      <c r="DH182" s="57"/>
      <c r="DI182" s="57"/>
      <c r="DJ182" s="57"/>
      <c r="DK182" s="57"/>
      <c r="DL182" s="57"/>
      <c r="DM182" s="57"/>
      <c r="DN182" s="57"/>
      <c r="DO182" s="57"/>
      <c r="DP182" s="57"/>
      <c r="DQ182" s="57"/>
      <c r="DR182" s="57"/>
      <c r="DS182" s="57"/>
      <c r="DT182" s="57"/>
      <c r="DU182" s="57"/>
      <c r="DV182" s="57"/>
      <c r="DW182" s="57"/>
      <c r="DX182" s="57"/>
      <c r="DY182" s="57"/>
      <c r="DZ182" s="57"/>
      <c r="EA182" s="57"/>
      <c r="EB182" s="57"/>
      <c r="EC182" s="57"/>
      <c r="ED182" s="57"/>
      <c r="EE182" s="57"/>
      <c r="EF182" s="57"/>
      <c r="EG182" s="57"/>
      <c r="EH182" s="57"/>
      <c r="EI182" s="57"/>
    </row>
    <row r="183" spans="1:140" s="7" customFormat="1">
      <c r="A183" s="57" t="s">
        <v>192</v>
      </c>
      <c r="B183" s="69">
        <v>8.9373484751904209E-2</v>
      </c>
      <c r="C183" s="69">
        <v>8.395543076459526E-2</v>
      </c>
      <c r="D183" s="69">
        <v>8.397569278623318E-2</v>
      </c>
      <c r="E183" s="73">
        <v>3.4113340711996822E-2</v>
      </c>
      <c r="F183" s="73">
        <v>3.4077532596263282E-2</v>
      </c>
      <c r="G183" s="73">
        <v>3.6344322773883782E-2</v>
      </c>
      <c r="H183" s="77">
        <v>23</v>
      </c>
      <c r="I183" s="77">
        <v>22</v>
      </c>
      <c r="J183" s="77">
        <v>23</v>
      </c>
      <c r="K183" s="84">
        <v>3.6344322773883782E-2</v>
      </c>
      <c r="L183" s="86"/>
      <c r="M183" s="69"/>
      <c r="N183" s="73"/>
      <c r="O183" s="77"/>
      <c r="P183" s="84"/>
      <c r="Q183" s="57"/>
      <c r="R183" s="57"/>
      <c r="S183" s="57"/>
      <c r="T183" s="57"/>
      <c r="U183" s="57"/>
      <c r="V183" s="57"/>
      <c r="W183" s="57"/>
      <c r="X183" s="57"/>
      <c r="Y183" s="57"/>
      <c r="Z183" s="57"/>
      <c r="AA183" s="57"/>
      <c r="AB183" s="57"/>
      <c r="AC183" s="57"/>
      <c r="AD183" s="57"/>
      <c r="AE183" s="57"/>
      <c r="AF183" s="57"/>
      <c r="AG183" s="57"/>
      <c r="AH183" s="57"/>
      <c r="AI183" s="57"/>
      <c r="AJ183" s="57"/>
      <c r="AK183" s="57"/>
      <c r="AL183" s="57"/>
      <c r="AM183" s="57"/>
      <c r="AN183" s="57"/>
      <c r="AO183" s="57"/>
      <c r="AP183" s="57"/>
      <c r="AQ183" s="57"/>
      <c r="AR183" s="57"/>
      <c r="AS183" s="57"/>
      <c r="AT183" s="57"/>
      <c r="AU183" s="57"/>
      <c r="AV183" s="57"/>
      <c r="AW183" s="57"/>
      <c r="AX183" s="57"/>
      <c r="AY183" s="57"/>
      <c r="AZ183" s="57"/>
      <c r="BA183" s="57"/>
      <c r="BB183" s="57"/>
      <c r="BC183" s="57"/>
      <c r="BD183" s="57"/>
      <c r="BE183" s="57"/>
      <c r="BF183" s="57"/>
      <c r="BG183" s="57"/>
      <c r="BH183" s="57"/>
      <c r="BI183" s="57"/>
      <c r="BJ183" s="57"/>
      <c r="BK183" s="57"/>
      <c r="BL183" s="57"/>
      <c r="BM183" s="57"/>
      <c r="BN183" s="57"/>
      <c r="BO183" s="57"/>
      <c r="BP183" s="57"/>
      <c r="BQ183" s="57"/>
      <c r="BR183" s="57"/>
      <c r="BS183" s="57"/>
      <c r="BT183" s="57"/>
      <c r="BU183" s="57"/>
      <c r="BV183" s="57"/>
      <c r="BW183" s="57"/>
      <c r="BX183" s="57"/>
      <c r="BY183" s="57"/>
      <c r="BZ183" s="57"/>
      <c r="CA183" s="57"/>
      <c r="CB183" s="57"/>
      <c r="CC183" s="57"/>
      <c r="CD183" s="57"/>
      <c r="CE183" s="57"/>
      <c r="CF183" s="57"/>
      <c r="CG183" s="57"/>
      <c r="CH183" s="57"/>
      <c r="CI183" s="57"/>
      <c r="CJ183" s="57"/>
      <c r="CK183" s="57"/>
      <c r="CL183" s="57"/>
      <c r="CM183" s="57"/>
      <c r="CN183" s="57"/>
      <c r="CO183" s="57"/>
      <c r="CP183" s="57"/>
      <c r="CQ183" s="57"/>
      <c r="CR183" s="57"/>
      <c r="CS183" s="57"/>
      <c r="CT183" s="57"/>
      <c r="CU183" s="57"/>
      <c r="CV183" s="57"/>
      <c r="CW183" s="57"/>
      <c r="CX183" s="57"/>
      <c r="CY183" s="57"/>
      <c r="CZ183" s="57"/>
      <c r="DA183" s="57"/>
      <c r="DB183" s="57"/>
      <c r="DC183" s="57"/>
      <c r="DD183" s="57"/>
      <c r="DE183" s="57"/>
      <c r="DF183" s="57"/>
      <c r="DG183" s="57"/>
      <c r="DH183" s="57"/>
      <c r="DI183" s="57"/>
      <c r="DJ183" s="57"/>
      <c r="DK183" s="57"/>
      <c r="DL183" s="57"/>
      <c r="DM183" s="57"/>
      <c r="DN183" s="57"/>
      <c r="DO183" s="57"/>
      <c r="DP183" s="57"/>
      <c r="DQ183" s="57"/>
      <c r="DR183" s="57"/>
      <c r="DS183" s="57"/>
      <c r="DT183" s="57"/>
      <c r="DU183" s="57"/>
      <c r="DV183" s="57"/>
      <c r="DW183" s="57"/>
      <c r="DX183" s="57"/>
      <c r="DY183" s="57"/>
      <c r="DZ183" s="57"/>
      <c r="EA183" s="57"/>
      <c r="EB183" s="57"/>
      <c r="EC183" s="57"/>
      <c r="ED183" s="57"/>
      <c r="EE183" s="57"/>
      <c r="EF183" s="57"/>
      <c r="EG183" s="57"/>
      <c r="EH183" s="57"/>
      <c r="EI183" s="57"/>
    </row>
    <row r="184" spans="1:140" s="48" customFormat="1">
      <c r="A184" s="57" t="s">
        <v>141</v>
      </c>
      <c r="B184" s="69">
        <v>0.15708651091416265</v>
      </c>
      <c r="C184" s="69">
        <v>0.15669444894738385</v>
      </c>
      <c r="D184" s="69">
        <v>0.15822091440690053</v>
      </c>
      <c r="E184" s="73">
        <v>1.7964907352498959E-2</v>
      </c>
      <c r="F184" s="73">
        <v>1.4780646522032152E-2</v>
      </c>
      <c r="G184" s="73">
        <v>1.4914970568897672E-2</v>
      </c>
      <c r="H184" s="77">
        <v>67</v>
      </c>
      <c r="I184" s="77">
        <v>68</v>
      </c>
      <c r="J184" s="77">
        <v>68</v>
      </c>
      <c r="K184" s="84">
        <v>1.7928222710805668E-2</v>
      </c>
      <c r="L184" s="86"/>
      <c r="M184" s="70"/>
      <c r="N184" s="73"/>
      <c r="O184" s="77"/>
      <c r="P184" s="84"/>
      <c r="Q184" s="57"/>
      <c r="R184" s="57"/>
      <c r="S184" s="57"/>
      <c r="T184" s="57"/>
      <c r="U184" s="57"/>
      <c r="V184" s="57"/>
      <c r="W184" s="57"/>
      <c r="X184" s="57"/>
      <c r="Y184" s="57"/>
      <c r="Z184" s="86"/>
      <c r="AA184" s="86"/>
      <c r="AB184" s="86"/>
      <c r="AC184" s="86"/>
      <c r="AD184" s="86"/>
      <c r="AE184" s="86"/>
      <c r="AF184" s="86"/>
      <c r="AG184" s="86"/>
      <c r="AH184" s="86"/>
      <c r="AI184" s="86"/>
      <c r="AJ184" s="86"/>
      <c r="AK184" s="86"/>
      <c r="AL184" s="86"/>
      <c r="AM184" s="86"/>
      <c r="AN184" s="86"/>
      <c r="AO184" s="86"/>
      <c r="AP184" s="86"/>
      <c r="AQ184" s="86"/>
      <c r="AR184" s="86"/>
      <c r="AS184" s="86"/>
      <c r="AT184" s="86"/>
      <c r="AU184" s="86"/>
      <c r="AV184" s="86"/>
      <c r="AW184" s="86"/>
      <c r="AX184" s="86"/>
      <c r="AY184" s="86"/>
      <c r="AZ184" s="86"/>
      <c r="BA184" s="86"/>
      <c r="BB184" s="86"/>
      <c r="BC184" s="86"/>
      <c r="BD184" s="86"/>
      <c r="BE184" s="86"/>
      <c r="BF184" s="86"/>
      <c r="BG184" s="86"/>
      <c r="BH184" s="86"/>
      <c r="BI184" s="86"/>
      <c r="BJ184" s="86"/>
      <c r="BK184" s="86"/>
      <c r="BL184" s="86"/>
      <c r="BM184" s="86"/>
      <c r="BN184" s="86"/>
      <c r="BO184" s="86"/>
      <c r="BP184" s="86"/>
      <c r="BQ184" s="86"/>
      <c r="BR184" s="86"/>
      <c r="BS184" s="86"/>
      <c r="BT184" s="86"/>
      <c r="BU184" s="86"/>
      <c r="BV184" s="86"/>
      <c r="BW184" s="86"/>
      <c r="BX184" s="86"/>
      <c r="BY184" s="86"/>
      <c r="BZ184" s="86"/>
      <c r="CA184" s="86"/>
      <c r="CB184" s="86"/>
      <c r="CC184" s="86"/>
      <c r="CD184" s="86"/>
      <c r="CE184" s="86"/>
      <c r="CF184" s="86"/>
      <c r="CG184" s="86"/>
      <c r="CH184" s="86"/>
      <c r="CI184" s="86"/>
      <c r="CJ184" s="86"/>
      <c r="CK184" s="86"/>
      <c r="CL184" s="86"/>
      <c r="CM184" s="86"/>
      <c r="CN184" s="86"/>
      <c r="CO184" s="86"/>
      <c r="CP184" s="86"/>
      <c r="CQ184" s="86"/>
      <c r="CR184" s="86"/>
      <c r="CS184" s="86"/>
      <c r="CT184" s="86"/>
      <c r="CU184" s="86"/>
      <c r="CV184" s="86"/>
      <c r="CW184" s="86"/>
      <c r="CX184" s="86"/>
      <c r="CY184" s="86"/>
      <c r="CZ184" s="86"/>
      <c r="DA184" s="86"/>
      <c r="DB184" s="86"/>
      <c r="DC184" s="86"/>
      <c r="DD184" s="86"/>
      <c r="DE184" s="86"/>
      <c r="DF184" s="86"/>
      <c r="DG184" s="86"/>
      <c r="DH184" s="86"/>
      <c r="DI184" s="86"/>
      <c r="DJ184" s="86"/>
      <c r="DK184" s="86"/>
      <c r="DL184" s="86"/>
      <c r="DM184" s="86"/>
      <c r="DN184" s="86"/>
      <c r="DO184" s="86"/>
      <c r="DP184" s="86"/>
      <c r="DQ184" s="86"/>
      <c r="DR184" s="86"/>
      <c r="DS184" s="86"/>
      <c r="DT184" s="86"/>
      <c r="DU184" s="86"/>
      <c r="DV184" s="86"/>
      <c r="DW184" s="86"/>
      <c r="DX184" s="86"/>
      <c r="DY184" s="86"/>
      <c r="DZ184" s="86"/>
      <c r="EA184" s="86"/>
      <c r="EB184" s="86"/>
      <c r="EC184" s="86"/>
      <c r="ED184" s="86"/>
      <c r="EE184" s="86"/>
      <c r="EF184" s="86"/>
    </row>
    <row r="185" spans="1:140" s="7" customFormat="1">
      <c r="A185" s="57" t="s">
        <v>140</v>
      </c>
      <c r="B185" s="69">
        <v>0.14696231312858907</v>
      </c>
      <c r="C185" s="69">
        <v>0.1430980559167678</v>
      </c>
      <c r="D185" s="69">
        <v>0.14132570783431814</v>
      </c>
      <c r="E185" s="73">
        <v>1.7281415263541551E-2</v>
      </c>
      <c r="F185" s="73">
        <v>1.8214396133212876E-2</v>
      </c>
      <c r="G185" s="73">
        <v>1.9045410676845367E-2</v>
      </c>
      <c r="H185" s="77">
        <v>40</v>
      </c>
      <c r="I185" s="77">
        <v>38</v>
      </c>
      <c r="J185" s="77">
        <v>38</v>
      </c>
      <c r="K185" s="84">
        <v>2.2877179673174809E-2</v>
      </c>
      <c r="L185" s="86"/>
      <c r="M185" s="57"/>
      <c r="N185" s="73"/>
      <c r="O185" s="77"/>
      <c r="P185" s="84"/>
      <c r="Q185" s="86"/>
      <c r="R185" s="86"/>
      <c r="S185" s="86"/>
      <c r="T185" s="86"/>
      <c r="U185" s="86"/>
      <c r="V185" s="86"/>
      <c r="W185" s="86"/>
      <c r="X185" s="86"/>
      <c r="Y185" s="86"/>
    </row>
    <row r="186" spans="1:140">
      <c r="A186" s="57" t="s">
        <v>139</v>
      </c>
      <c r="B186" s="69">
        <v>9.1986098422968787E-2</v>
      </c>
      <c r="C186" s="69">
        <v>8.8667708881962154E-2</v>
      </c>
      <c r="D186" s="69">
        <v>8.8994337897498194E-2</v>
      </c>
      <c r="E186" s="73">
        <v>1.549370860282866E-2</v>
      </c>
      <c r="F186" s="73">
        <v>1.3959783990061092E-2</v>
      </c>
      <c r="G186" s="73">
        <v>1.4017412990254169E-2</v>
      </c>
      <c r="H186" s="77">
        <v>68</v>
      </c>
      <c r="I186" s="77">
        <v>69</v>
      </c>
      <c r="J186" s="77">
        <v>69</v>
      </c>
      <c r="K186" s="84">
        <v>1.6157282172634124E-2</v>
      </c>
      <c r="L186" s="86"/>
      <c r="N186" s="73"/>
      <c r="O186" s="77"/>
      <c r="P186" s="84"/>
      <c r="Q186" s="7"/>
      <c r="R186" s="7"/>
      <c r="S186" s="7"/>
      <c r="T186" s="7"/>
      <c r="U186" s="7"/>
      <c r="V186" s="7"/>
      <c r="W186" s="7"/>
      <c r="X186" s="7"/>
      <c r="Y186" s="7"/>
    </row>
    <row r="187" spans="1:140">
      <c r="A187" s="57" t="s">
        <v>193</v>
      </c>
      <c r="B187" s="69">
        <v>0.15237567302793839</v>
      </c>
      <c r="C187" s="69">
        <v>0.15479357882106623</v>
      </c>
      <c r="D187" s="69">
        <v>0.15430106399743165</v>
      </c>
      <c r="E187" s="73">
        <v>7.8344090728950776E-3</v>
      </c>
      <c r="F187" s="73">
        <v>6.1186405987726858E-3</v>
      </c>
      <c r="G187" s="73">
        <v>6.8350341463839443E-3</v>
      </c>
      <c r="H187" s="77">
        <v>36</v>
      </c>
      <c r="I187" s="77">
        <v>37</v>
      </c>
      <c r="J187" s="77">
        <v>38</v>
      </c>
      <c r="K187" s="84">
        <v>7.837760858716087E-3</v>
      </c>
      <c r="L187" s="86"/>
      <c r="M187" s="118"/>
      <c r="N187" s="73"/>
      <c r="O187" s="77"/>
      <c r="P187" s="84"/>
    </row>
    <row r="188" spans="1:140">
      <c r="A188" s="57" t="s">
        <v>145</v>
      </c>
      <c r="B188" s="69">
        <v>3.230732723205048E-2</v>
      </c>
      <c r="C188" s="69">
        <v>2.969220796614791E-2</v>
      </c>
      <c r="D188" s="69">
        <v>3.015381543577815E-2</v>
      </c>
      <c r="E188" s="73">
        <v>1.9913324015758058E-2</v>
      </c>
      <c r="F188" s="73">
        <v>2.0139626133554099E-2</v>
      </c>
      <c r="G188" s="73">
        <v>2.0781643252447135E-2</v>
      </c>
      <c r="H188" s="77">
        <v>28</v>
      </c>
      <c r="I188" s="77">
        <v>28</v>
      </c>
      <c r="J188" s="77">
        <v>26</v>
      </c>
      <c r="K188" s="84">
        <v>2.0781643252447135E-2</v>
      </c>
      <c r="L188" s="86"/>
      <c r="M188" s="118"/>
      <c r="N188" s="73"/>
      <c r="O188" s="77"/>
      <c r="P188" s="84"/>
    </row>
    <row r="189" spans="1:140">
      <c r="A189" s="57" t="s">
        <v>724</v>
      </c>
      <c r="B189" s="69">
        <v>5.8529794140868452E-2</v>
      </c>
      <c r="C189" s="69">
        <v>5.6738318668585461E-2</v>
      </c>
      <c r="D189" s="69">
        <v>5.6409475507222098E-2</v>
      </c>
      <c r="E189" s="73">
        <v>3.4495299156410648E-2</v>
      </c>
      <c r="F189" s="73">
        <v>3.4745581523433072E-2</v>
      </c>
      <c r="G189" s="73">
        <v>3.4849380293275604E-2</v>
      </c>
      <c r="H189" s="77">
        <v>29</v>
      </c>
      <c r="I189" s="77">
        <v>29</v>
      </c>
      <c r="J189" s="77">
        <v>29</v>
      </c>
      <c r="K189" s="84">
        <v>3.7268829659408843E-2</v>
      </c>
      <c r="L189" s="86"/>
      <c r="M189" s="118"/>
      <c r="N189" s="73"/>
      <c r="O189" s="79"/>
      <c r="P189" s="85"/>
    </row>
    <row r="190" spans="1:140">
      <c r="A190" s="57" t="s">
        <v>143</v>
      </c>
      <c r="B190" s="69">
        <v>5.5332348609679026E-2</v>
      </c>
      <c r="C190" s="69">
        <v>5.5220786828096273E-2</v>
      </c>
      <c r="D190" s="69">
        <v>5.5667355867233266E-2</v>
      </c>
      <c r="E190" s="73">
        <v>3.5092531734308562E-2</v>
      </c>
      <c r="F190" s="73">
        <v>3.0482050556258647E-2</v>
      </c>
      <c r="G190" s="73">
        <v>2.9856770932569259E-2</v>
      </c>
      <c r="H190" s="77">
        <v>30</v>
      </c>
      <c r="I190" s="77">
        <v>31</v>
      </c>
      <c r="J190" s="77">
        <v>31</v>
      </c>
      <c r="K190" s="84">
        <v>2.9856770932569259E-2</v>
      </c>
      <c r="L190" s="57"/>
      <c r="N190" s="73"/>
      <c r="O190" s="57"/>
      <c r="P190" s="57"/>
    </row>
    <row r="191" spans="1:140">
      <c r="A191" s="57" t="s">
        <v>158</v>
      </c>
      <c r="B191" s="70">
        <v>1.0000000168321157</v>
      </c>
      <c r="C191" s="70">
        <v>1.0000000156336983</v>
      </c>
      <c r="D191" s="70">
        <v>1.0000000152139166</v>
      </c>
      <c r="E191" s="74">
        <v>1.4838254613867355E-2</v>
      </c>
      <c r="F191" s="74">
        <v>1.2842965116669569E-2</v>
      </c>
      <c r="G191" s="74">
        <v>1.3691094257533499E-2</v>
      </c>
      <c r="H191" s="78">
        <v>403</v>
      </c>
      <c r="I191" s="79">
        <v>407</v>
      </c>
      <c r="J191" s="79">
        <v>408</v>
      </c>
      <c r="K191" s="85">
        <v>1.6544716807411371E-2</v>
      </c>
      <c r="L191" s="57"/>
      <c r="N191" s="73"/>
      <c r="O191" s="57"/>
      <c r="P191" s="57"/>
    </row>
    <row r="192" spans="1:140">
      <c r="A192" s="57"/>
      <c r="B192" s="70"/>
      <c r="C192" s="70"/>
      <c r="D192" s="70"/>
      <c r="E192" s="74"/>
      <c r="F192" s="74"/>
      <c r="G192" s="74"/>
      <c r="H192" s="78"/>
      <c r="I192" s="79"/>
      <c r="J192" s="79"/>
      <c r="K192" s="85"/>
      <c r="L192" s="57"/>
      <c r="N192" s="73"/>
      <c r="O192" s="57"/>
      <c r="P192" s="57"/>
    </row>
    <row r="193" spans="1:16">
      <c r="A193" s="57"/>
      <c r="B193" s="70"/>
      <c r="C193" s="70"/>
      <c r="D193" s="70"/>
      <c r="E193" s="74"/>
      <c r="F193" s="74"/>
      <c r="G193" s="74"/>
      <c r="H193" s="78"/>
      <c r="I193" s="79"/>
      <c r="J193" s="79"/>
      <c r="K193" s="85"/>
      <c r="L193" s="57"/>
      <c r="N193" s="73"/>
      <c r="O193" s="57"/>
      <c r="P193" s="57"/>
    </row>
    <row r="194" spans="1:16">
      <c r="A194" s="38" t="s">
        <v>136</v>
      </c>
      <c r="B194" s="5" t="s">
        <v>179</v>
      </c>
      <c r="C194" s="5" t="s">
        <v>180</v>
      </c>
      <c r="D194" s="5" t="s">
        <v>187</v>
      </c>
      <c r="E194" s="12" t="s">
        <v>181</v>
      </c>
      <c r="F194" s="12" t="s">
        <v>182</v>
      </c>
      <c r="G194" s="59" t="s">
        <v>1</v>
      </c>
      <c r="H194" s="118" t="s">
        <v>137</v>
      </c>
      <c r="I194" s="118"/>
      <c r="J194" s="118"/>
    </row>
    <row r="195" spans="1:16">
      <c r="A195" s="38" t="s">
        <v>196</v>
      </c>
      <c r="B195" s="5"/>
      <c r="C195" s="5" t="s">
        <v>183</v>
      </c>
      <c r="D195" s="5"/>
      <c r="E195" s="12" t="s">
        <v>184</v>
      </c>
      <c r="F195" s="12" t="s">
        <v>184</v>
      </c>
      <c r="G195" s="59" t="s">
        <v>169</v>
      </c>
      <c r="H195" s="118" t="s">
        <v>449</v>
      </c>
      <c r="I195" s="118"/>
      <c r="J195" s="118"/>
      <c r="K195" s="118"/>
      <c r="M195" s="118"/>
    </row>
    <row r="196" spans="1:16" ht="12.75" customHeight="1">
      <c r="A196" s="38"/>
      <c r="B196" s="5"/>
      <c r="C196" s="5" t="s">
        <v>185</v>
      </c>
      <c r="D196" s="5"/>
      <c r="E196" s="12" t="s">
        <v>186</v>
      </c>
      <c r="F196" s="92" t="s">
        <v>186</v>
      </c>
      <c r="G196" s="20" t="s">
        <v>105</v>
      </c>
      <c r="H196" s="118"/>
      <c r="I196" s="118"/>
      <c r="J196" s="118"/>
      <c r="K196" s="118"/>
      <c r="M196" s="118"/>
    </row>
    <row r="197" spans="1:16" customFormat="1">
      <c r="A197" s="102" t="s">
        <v>1260</v>
      </c>
      <c r="B197" s="102" t="s">
        <v>1261</v>
      </c>
      <c r="C197" s="102" t="s">
        <v>482</v>
      </c>
      <c r="D197" s="102" t="s">
        <v>1262</v>
      </c>
      <c r="E197" s="89">
        <v>1.8</v>
      </c>
      <c r="F197" s="89">
        <v>1.6</v>
      </c>
      <c r="G197" s="90">
        <f>E197/F197-1</f>
        <v>0.125</v>
      </c>
      <c r="H197" s="102" t="s">
        <v>141</v>
      </c>
      <c r="I197" s="102"/>
    </row>
    <row r="198" spans="1:16" customFormat="1">
      <c r="A198" s="102" t="s">
        <v>1263</v>
      </c>
      <c r="B198" s="102" t="s">
        <v>1261</v>
      </c>
      <c r="C198" s="102" t="s">
        <v>482</v>
      </c>
      <c r="D198" s="102" t="s">
        <v>1264</v>
      </c>
      <c r="E198" s="89">
        <v>2.04</v>
      </c>
      <c r="F198" s="89">
        <v>1.85</v>
      </c>
      <c r="G198" s="90">
        <f>E198/F198-1</f>
        <v>0.10270270270270276</v>
      </c>
      <c r="H198" s="102" t="s">
        <v>141</v>
      </c>
      <c r="I198" s="102"/>
    </row>
    <row r="199" spans="1:16" customFormat="1">
      <c r="A199" s="102" t="s">
        <v>1265</v>
      </c>
      <c r="B199" s="102" t="s">
        <v>1261</v>
      </c>
      <c r="C199" s="102" t="s">
        <v>482</v>
      </c>
      <c r="D199" s="102" t="s">
        <v>1266</v>
      </c>
      <c r="E199" s="89">
        <v>1.04</v>
      </c>
      <c r="F199" s="89">
        <v>1</v>
      </c>
      <c r="G199" s="90">
        <f>E199/F199-1</f>
        <v>4.0000000000000036E-2</v>
      </c>
      <c r="H199" s="102" t="s">
        <v>193</v>
      </c>
      <c r="I199" s="102"/>
    </row>
    <row r="200" spans="1:16" customFormat="1">
      <c r="A200" s="102" t="s">
        <v>1044</v>
      </c>
      <c r="B200" s="102" t="s">
        <v>1261</v>
      </c>
      <c r="C200" s="102" t="s">
        <v>482</v>
      </c>
      <c r="D200" s="102" t="s">
        <v>1045</v>
      </c>
      <c r="E200" s="89">
        <v>36.700000000000003</v>
      </c>
      <c r="F200" s="89">
        <v>35.85</v>
      </c>
      <c r="G200" s="90">
        <f>E200/F200-1</f>
        <v>2.3709902370990354E-2</v>
      </c>
      <c r="H200" s="102" t="s">
        <v>144</v>
      </c>
      <c r="I200" s="102"/>
    </row>
    <row r="201" spans="1:16" customFormat="1">
      <c r="A201" s="102" t="s">
        <v>1267</v>
      </c>
      <c r="B201" s="102" t="s">
        <v>1261</v>
      </c>
      <c r="C201" s="102" t="s">
        <v>482</v>
      </c>
      <c r="D201" s="102" t="s">
        <v>1268</v>
      </c>
      <c r="E201" s="89">
        <v>2.8</v>
      </c>
      <c r="F201" s="89">
        <v>2.72</v>
      </c>
      <c r="G201" s="90">
        <f>E201/F201-1</f>
        <v>2.9411764705882248E-2</v>
      </c>
      <c r="H201" s="102" t="s">
        <v>142</v>
      </c>
      <c r="I201" s="102"/>
    </row>
    <row r="202" spans="1:16" customFormat="1">
      <c r="A202" s="102" t="s">
        <v>1048</v>
      </c>
      <c r="B202" s="102" t="s">
        <v>1261</v>
      </c>
      <c r="C202" s="102" t="s">
        <v>482</v>
      </c>
      <c r="D202" s="102" t="s">
        <v>1049</v>
      </c>
      <c r="E202" s="89">
        <v>0.86</v>
      </c>
      <c r="F202" s="89">
        <v>0.85</v>
      </c>
      <c r="G202" s="90">
        <f>E202/F202-1</f>
        <v>1.1764705882352899E-2</v>
      </c>
      <c r="H202" s="102" t="s">
        <v>192</v>
      </c>
      <c r="I202" s="102"/>
    </row>
    <row r="203" spans="1:16" customFormat="1">
      <c r="A203" s="102" t="s">
        <v>1269</v>
      </c>
      <c r="B203" s="102" t="s">
        <v>1261</v>
      </c>
      <c r="C203" s="102" t="s">
        <v>482</v>
      </c>
      <c r="D203" s="102" t="s">
        <v>1270</v>
      </c>
      <c r="E203" s="89">
        <v>1.54</v>
      </c>
      <c r="F203" s="89">
        <v>1.46</v>
      </c>
      <c r="G203" s="90">
        <f>E203/F203-1</f>
        <v>5.4794520547945202E-2</v>
      </c>
      <c r="H203" s="102" t="s">
        <v>139</v>
      </c>
      <c r="I203" s="102"/>
    </row>
    <row r="204" spans="1:16" customFormat="1">
      <c r="A204" s="102" t="s">
        <v>1271</v>
      </c>
      <c r="B204" s="102" t="s">
        <v>1261</v>
      </c>
      <c r="C204" s="102" t="s">
        <v>482</v>
      </c>
      <c r="D204" s="102" t="s">
        <v>1272</v>
      </c>
      <c r="E204" s="89">
        <v>4.4000000000000004</v>
      </c>
      <c r="F204" s="89">
        <v>4.16</v>
      </c>
      <c r="G204" s="90">
        <f>E204/F204-1</f>
        <v>5.7692307692307709E-2</v>
      </c>
      <c r="H204" s="102" t="s">
        <v>141</v>
      </c>
      <c r="I204" s="102"/>
    </row>
    <row r="205" spans="1:16" customFormat="1">
      <c r="A205" s="102" t="s">
        <v>1273</v>
      </c>
      <c r="B205" s="102" t="s">
        <v>1261</v>
      </c>
      <c r="C205" s="102" t="s">
        <v>482</v>
      </c>
      <c r="D205" s="102" t="s">
        <v>1274</v>
      </c>
      <c r="E205" s="89">
        <v>2.84</v>
      </c>
      <c r="F205" s="89">
        <v>2.76</v>
      </c>
      <c r="G205" s="90">
        <f>E205/F205-1</f>
        <v>2.898550724637694E-2</v>
      </c>
      <c r="H205" s="102" t="s">
        <v>139</v>
      </c>
      <c r="I205" s="102"/>
    </row>
    <row r="206" spans="1:16" customFormat="1">
      <c r="A206" s="102" t="s">
        <v>1275</v>
      </c>
      <c r="B206" s="102" t="s">
        <v>1261</v>
      </c>
      <c r="C206" s="102" t="s">
        <v>482</v>
      </c>
      <c r="D206" s="102" t="s">
        <v>1276</v>
      </c>
      <c r="E206" s="89">
        <v>0.74</v>
      </c>
      <c r="F206" s="89">
        <v>0.7</v>
      </c>
      <c r="G206" s="90">
        <f>E206/F206-1</f>
        <v>5.7142857142857162E-2</v>
      </c>
      <c r="H206" s="102" t="s">
        <v>141</v>
      </c>
      <c r="I206" s="102"/>
    </row>
    <row r="207" spans="1:16" customFormat="1">
      <c r="A207" s="102" t="s">
        <v>1277</v>
      </c>
      <c r="B207" s="102" t="s">
        <v>1261</v>
      </c>
      <c r="C207" s="102" t="s">
        <v>482</v>
      </c>
      <c r="D207" s="102" t="s">
        <v>1278</v>
      </c>
      <c r="E207" s="89">
        <v>4.32</v>
      </c>
      <c r="F207" s="89">
        <v>3.92</v>
      </c>
      <c r="G207" s="90">
        <f>E207/F207-1</f>
        <v>0.10204081632653073</v>
      </c>
      <c r="H207" s="102" t="s">
        <v>139</v>
      </c>
      <c r="I207" s="102"/>
    </row>
    <row r="208" spans="1:16" customFormat="1">
      <c r="A208" s="102" t="s">
        <v>1279</v>
      </c>
      <c r="B208" s="102" t="s">
        <v>1261</v>
      </c>
      <c r="C208" s="102" t="s">
        <v>482</v>
      </c>
      <c r="D208" s="102" t="s">
        <v>1280</v>
      </c>
      <c r="E208" s="89">
        <v>5.69</v>
      </c>
      <c r="F208" s="89">
        <v>5.42</v>
      </c>
      <c r="G208" s="90">
        <f>E208/F208-1</f>
        <v>4.9815498154981652E-2</v>
      </c>
      <c r="H208" s="102" t="s">
        <v>142</v>
      </c>
      <c r="I208" s="102"/>
    </row>
    <row r="209" spans="1:13" customFormat="1">
      <c r="A209" s="102" t="s">
        <v>1281</v>
      </c>
      <c r="B209" s="102" t="s">
        <v>1261</v>
      </c>
      <c r="C209" s="102" t="s">
        <v>482</v>
      </c>
      <c r="D209" s="102" t="s">
        <v>1282</v>
      </c>
      <c r="E209" s="89">
        <v>5</v>
      </c>
      <c r="F209" s="89">
        <v>4.8</v>
      </c>
      <c r="G209" s="90">
        <f>E209/F209-1</f>
        <v>4.1666666666666741E-2</v>
      </c>
      <c r="H209" s="102" t="s">
        <v>144</v>
      </c>
      <c r="I209" s="102"/>
    </row>
    <row r="210" spans="1:13" customFormat="1">
      <c r="A210" s="102" t="s">
        <v>1283</v>
      </c>
      <c r="B210" s="102" t="s">
        <v>1261</v>
      </c>
      <c r="C210" s="102" t="s">
        <v>482</v>
      </c>
      <c r="D210" s="102" t="s">
        <v>1284</v>
      </c>
      <c r="E210" s="89">
        <v>2.72</v>
      </c>
      <c r="F210" s="89">
        <v>2.52</v>
      </c>
      <c r="G210" s="90">
        <f>E210/F210-1</f>
        <v>7.9365079365079527E-2</v>
      </c>
      <c r="H210" s="102" t="s">
        <v>139</v>
      </c>
      <c r="I210" s="102"/>
    </row>
    <row r="211" spans="1:13" customFormat="1">
      <c r="A211" s="102" t="s">
        <v>1285</v>
      </c>
      <c r="B211" s="102" t="s">
        <v>1261</v>
      </c>
      <c r="C211" s="102" t="s">
        <v>482</v>
      </c>
      <c r="D211" s="102" t="s">
        <v>1286</v>
      </c>
      <c r="E211" s="89">
        <v>0.9</v>
      </c>
      <c r="F211" s="89">
        <v>0.89</v>
      </c>
      <c r="G211" s="90">
        <f>E211/F211-1</f>
        <v>1.1235955056179803E-2</v>
      </c>
      <c r="H211" s="102" t="s">
        <v>143</v>
      </c>
      <c r="I211" s="102"/>
    </row>
    <row r="212" spans="1:13" ht="12.75" customHeight="1">
      <c r="A212" s="38"/>
      <c r="B212" s="5"/>
      <c r="C212" s="5"/>
      <c r="D212" s="5"/>
      <c r="E212" s="12"/>
      <c r="F212" s="92"/>
      <c r="G212" s="20"/>
      <c r="H212" s="118"/>
      <c r="I212" s="118"/>
      <c r="J212" s="118"/>
      <c r="K212" s="118"/>
      <c r="M212" s="118"/>
    </row>
    <row r="213" spans="1:13" customFormat="1">
      <c r="A213" s="102"/>
      <c r="B213" s="102"/>
      <c r="C213" s="102"/>
      <c r="D213" s="102"/>
      <c r="E213" s="89"/>
      <c r="F213" s="89"/>
      <c r="G213" s="90"/>
      <c r="H213" s="102"/>
    </row>
    <row r="214" spans="1:13">
      <c r="A214" s="63" t="s">
        <v>1257</v>
      </c>
      <c r="B214" s="93"/>
      <c r="C214" s="93"/>
      <c r="D214" s="93"/>
      <c r="F214" s="134"/>
      <c r="G214" s="135"/>
      <c r="H214" s="131"/>
    </row>
    <row r="216" spans="1:13" ht="12.75" customHeight="1">
      <c r="A216" s="253" t="s">
        <v>801</v>
      </c>
      <c r="B216" s="253"/>
      <c r="C216" s="253"/>
      <c r="D216" s="253"/>
      <c r="E216" s="253"/>
      <c r="F216" s="253"/>
      <c r="G216" s="253"/>
      <c r="H216" s="253"/>
      <c r="I216" s="253"/>
      <c r="J216" s="253"/>
      <c r="K216" s="253"/>
      <c r="L216" s="253"/>
    </row>
    <row r="217" spans="1:13">
      <c r="A217" s="253"/>
      <c r="B217" s="253"/>
      <c r="C217" s="253"/>
      <c r="D217" s="253"/>
      <c r="E217" s="253"/>
      <c r="F217" s="253"/>
      <c r="G217" s="253"/>
      <c r="H217" s="253"/>
      <c r="I217" s="253"/>
      <c r="J217" s="253"/>
      <c r="K217" s="253"/>
      <c r="L217" s="253"/>
    </row>
    <row r="218" spans="1:13">
      <c r="A218" s="253"/>
      <c r="B218" s="253"/>
      <c r="C218" s="253"/>
      <c r="D218" s="253"/>
      <c r="E218" s="253"/>
      <c r="F218" s="253"/>
      <c r="G218" s="253"/>
      <c r="H218" s="253"/>
      <c r="I218" s="253"/>
      <c r="J218" s="253"/>
      <c r="K218" s="253"/>
      <c r="L218" s="253"/>
    </row>
    <row r="219" spans="1:13">
      <c r="A219" s="253"/>
      <c r="B219" s="253"/>
      <c r="C219" s="253"/>
      <c r="D219" s="253"/>
      <c r="E219" s="253"/>
      <c r="F219" s="253"/>
      <c r="G219" s="253"/>
      <c r="H219" s="253"/>
      <c r="I219" s="253"/>
      <c r="J219" s="253"/>
      <c r="K219" s="253"/>
      <c r="L219" s="253"/>
    </row>
    <row r="220" spans="1:13">
      <c r="A220" s="253"/>
      <c r="B220" s="253"/>
      <c r="C220" s="253"/>
      <c r="D220" s="253"/>
      <c r="E220" s="253"/>
      <c r="F220" s="253"/>
      <c r="G220" s="253"/>
      <c r="H220" s="253"/>
      <c r="I220" s="253"/>
      <c r="J220" s="253"/>
      <c r="K220" s="253"/>
      <c r="L220" s="253"/>
    </row>
    <row r="221" spans="1:13">
      <c r="A221" s="253"/>
      <c r="B221" s="253"/>
      <c r="C221" s="253"/>
      <c r="D221" s="253"/>
      <c r="E221" s="253"/>
      <c r="F221" s="253"/>
      <c r="G221" s="253"/>
      <c r="H221" s="253"/>
      <c r="I221" s="253"/>
      <c r="J221" s="253"/>
      <c r="K221" s="253"/>
      <c r="L221" s="253"/>
    </row>
    <row r="222" spans="1:13">
      <c r="A222" s="253"/>
      <c r="B222" s="253"/>
      <c r="C222" s="253"/>
      <c r="D222" s="253"/>
      <c r="E222" s="253"/>
      <c r="F222" s="253"/>
      <c r="G222" s="253"/>
      <c r="H222" s="253"/>
      <c r="I222" s="253"/>
      <c r="J222" s="253"/>
      <c r="K222" s="253"/>
      <c r="L222" s="253"/>
    </row>
    <row r="223" spans="1:13">
      <c r="A223" s="253"/>
      <c r="B223" s="253"/>
      <c r="C223" s="253"/>
      <c r="D223" s="253"/>
      <c r="E223" s="253"/>
      <c r="F223" s="253"/>
      <c r="G223" s="253"/>
      <c r="H223" s="253"/>
      <c r="I223" s="253"/>
      <c r="J223" s="253"/>
      <c r="K223" s="253"/>
      <c r="L223" s="253"/>
    </row>
    <row r="224" spans="1:13">
      <c r="A224" s="253"/>
      <c r="B224" s="253"/>
      <c r="C224" s="253"/>
      <c r="D224" s="253"/>
      <c r="E224" s="253"/>
      <c r="F224" s="253"/>
      <c r="G224" s="253"/>
      <c r="H224" s="253"/>
      <c r="I224" s="253"/>
      <c r="J224" s="253"/>
      <c r="K224" s="253"/>
      <c r="L224" s="253"/>
    </row>
    <row r="225" spans="1:12">
      <c r="A225" s="253"/>
      <c r="B225" s="253"/>
      <c r="C225" s="253"/>
      <c r="D225" s="253"/>
      <c r="E225" s="253"/>
      <c r="F225" s="253"/>
      <c r="G225" s="253"/>
      <c r="H225" s="253"/>
      <c r="I225" s="253"/>
      <c r="J225" s="253"/>
      <c r="K225" s="253"/>
      <c r="L225" s="253"/>
    </row>
  </sheetData>
  <mergeCells count="1">
    <mergeCell ref="A216:L225"/>
  </mergeCells>
  <phoneticPr fontId="32" type="noConversion"/>
  <hyperlinks>
    <hyperlink ref="C4" r:id="rId1" xr:uid="{F0CCBB3D-D496-4FB5-9AD2-4ADD144DF6C9}"/>
  </hyperlinks>
  <pageMargins left="0.7" right="0.7" top="0.75" bottom="0.75" header="0.3" footer="0.3"/>
  <pageSetup orientation="portrait" horizontalDpi="90" verticalDpi="90"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D2AF5DE-8B67-4C61-B11D-4AF15C9E92BD}">
  <dimension ref="A1:EJ241"/>
  <sheetViews>
    <sheetView workbookViewId="0">
      <selection activeCell="C1" sqref="C1"/>
    </sheetView>
  </sheetViews>
  <sheetFormatPr defaultColWidth="9.140625" defaultRowHeight="12.75"/>
  <cols>
    <col min="1" max="1" width="27.42578125" style="95" customWidth="1"/>
    <col min="2" max="2" width="13" style="95" customWidth="1"/>
    <col min="3" max="3" width="14.85546875" style="95" customWidth="1"/>
    <col min="4" max="4" width="15.28515625" style="95" customWidth="1"/>
    <col min="5" max="5" width="15.5703125" style="94" customWidth="1"/>
    <col min="6" max="6" width="10.42578125" style="95" bestFit="1" customWidth="1"/>
    <col min="7" max="7" width="10.85546875" style="95" customWidth="1"/>
    <col min="8" max="8" width="17.5703125" style="95" customWidth="1"/>
    <col min="9" max="9" width="10.7109375" style="95" customWidth="1"/>
    <col min="10" max="10" width="10.5703125" style="95" customWidth="1"/>
    <col min="11" max="11" width="10.42578125" style="95" customWidth="1"/>
    <col min="12" max="12" width="11.28515625" style="95" bestFit="1" customWidth="1"/>
    <col min="13" max="13" width="16.140625" style="95" customWidth="1"/>
    <col min="14" max="16" width="12.5703125" style="95" bestFit="1" customWidth="1"/>
    <col min="17" max="17" width="10.140625" style="95" bestFit="1" customWidth="1"/>
    <col min="18" max="18" width="11.7109375" style="95" customWidth="1"/>
    <col min="19" max="19" width="8.28515625" style="95" bestFit="1" customWidth="1"/>
    <col min="20" max="20" width="14.5703125" style="95" bestFit="1" customWidth="1"/>
    <col min="21" max="21" width="7.42578125" style="95" bestFit="1" customWidth="1"/>
    <col min="22" max="16384" width="9.140625" style="95"/>
  </cols>
  <sheetData>
    <row r="1" spans="1:25" ht="15.75">
      <c r="A1" s="5" t="s">
        <v>468</v>
      </c>
      <c r="B1" s="234">
        <f>D179</f>
        <v>45777</v>
      </c>
      <c r="C1" s="233"/>
      <c r="D1" s="203"/>
      <c r="E1" s="147"/>
      <c r="F1" s="206"/>
      <c r="G1" s="208"/>
      <c r="H1" s="210"/>
      <c r="I1" s="208"/>
      <c r="J1" s="210"/>
      <c r="K1" s="211"/>
      <c r="L1" s="211"/>
      <c r="M1" s="209"/>
      <c r="N1" s="209"/>
      <c r="O1" s="213"/>
      <c r="P1" s="213"/>
      <c r="Q1" s="213"/>
      <c r="R1" s="213"/>
      <c r="S1" s="213"/>
      <c r="T1" s="214"/>
      <c r="U1" s="129"/>
    </row>
    <row r="2" spans="1:25" ht="15.75">
      <c r="A2" s="39" t="s">
        <v>483</v>
      </c>
      <c r="B2" s="93"/>
      <c r="C2" s="137"/>
      <c r="D2" s="47"/>
      <c r="E2" s="47"/>
      <c r="F2" s="207"/>
      <c r="G2" s="208"/>
      <c r="H2" s="219"/>
      <c r="I2" s="225"/>
      <c r="J2" s="225"/>
      <c r="K2" s="225"/>
      <c r="L2" s="225"/>
      <c r="M2" s="225"/>
      <c r="N2" s="225"/>
      <c r="O2" s="225"/>
      <c r="P2" s="225"/>
      <c r="Q2" s="193"/>
      <c r="R2" s="193"/>
      <c r="S2" s="193"/>
      <c r="T2" s="193"/>
    </row>
    <row r="3" spans="1:25" ht="15.75">
      <c r="A3" s="39" t="s">
        <v>1226</v>
      </c>
      <c r="B3" s="93"/>
      <c r="C3" s="93"/>
      <c r="D3" s="47"/>
      <c r="E3" s="47"/>
      <c r="F3" s="207"/>
      <c r="G3" s="208"/>
      <c r="H3" s="225"/>
      <c r="I3" s="225"/>
      <c r="J3" s="225"/>
      <c r="K3" s="225"/>
      <c r="L3" s="225"/>
      <c r="M3" s="225"/>
      <c r="N3" s="225"/>
      <c r="O3" s="225"/>
      <c r="P3" s="225"/>
      <c r="Q3" s="193"/>
      <c r="R3" s="193"/>
      <c r="S3" s="193"/>
      <c r="T3" s="193"/>
    </row>
    <row r="4" spans="1:25" s="7" customFormat="1" ht="15.75">
      <c r="A4" s="93"/>
      <c r="B4" s="121"/>
      <c r="C4" s="236" t="s">
        <v>806</v>
      </c>
      <c r="D4" s="121"/>
      <c r="E4" s="122"/>
      <c r="F4" s="207"/>
      <c r="G4" s="237"/>
      <c r="H4" s="216"/>
      <c r="I4" s="216"/>
      <c r="J4" s="216"/>
      <c r="K4" s="216"/>
      <c r="L4" s="216"/>
      <c r="M4" s="216"/>
      <c r="N4" s="216"/>
      <c r="O4" s="217"/>
      <c r="P4" s="220"/>
      <c r="Q4" s="193"/>
      <c r="R4" s="193"/>
      <c r="S4" s="193"/>
      <c r="T4" s="193"/>
      <c r="U4" s="193"/>
      <c r="V4" s="193"/>
      <c r="W4" s="193"/>
      <c r="X4" s="95"/>
      <c r="Y4" s="95"/>
    </row>
    <row r="5" spans="1:25" s="7" customFormat="1" ht="15.75">
      <c r="A5" s="93"/>
      <c r="B5" s="121"/>
      <c r="C5" s="194"/>
      <c r="D5" s="121"/>
      <c r="E5" s="122"/>
      <c r="F5" s="207"/>
      <c r="G5" s="237"/>
      <c r="H5" s="218"/>
      <c r="I5" s="216"/>
      <c r="J5" s="216"/>
      <c r="K5" s="216"/>
      <c r="L5" s="216"/>
      <c r="M5" s="216"/>
      <c r="N5" s="216"/>
      <c r="O5" s="221"/>
      <c r="P5" s="221"/>
      <c r="Q5" s="212"/>
      <c r="R5" s="212"/>
      <c r="S5" s="212"/>
      <c r="T5" s="212"/>
      <c r="U5" s="212"/>
      <c r="V5" s="212"/>
      <c r="W5" s="212"/>
    </row>
    <row r="6" spans="1:25" s="7" customFormat="1" ht="15.75">
      <c r="A6" s="93"/>
      <c r="B6" s="121"/>
      <c r="C6" s="194"/>
      <c r="D6" s="121"/>
      <c r="E6" s="122"/>
      <c r="F6" s="140"/>
      <c r="G6" s="238"/>
      <c r="H6" s="226"/>
      <c r="I6" s="226"/>
      <c r="J6" s="226"/>
      <c r="K6" s="226"/>
      <c r="L6" s="226"/>
      <c r="M6" s="226"/>
      <c r="N6" s="226"/>
      <c r="O6" s="222"/>
      <c r="P6" s="222"/>
      <c r="Q6" s="212"/>
      <c r="R6" s="212"/>
      <c r="S6" s="212"/>
      <c r="T6" s="212"/>
      <c r="U6" s="212"/>
      <c r="V6" s="212"/>
      <c r="W6" s="212"/>
    </row>
    <row r="7" spans="1:25" s="7" customFormat="1">
      <c r="A7" s="181" t="s">
        <v>569</v>
      </c>
      <c r="B7" s="190"/>
      <c r="C7" s="190"/>
      <c r="D7" s="185"/>
      <c r="E7" s="185"/>
      <c r="F7" s="140"/>
      <c r="G7" s="240"/>
      <c r="H7" s="216"/>
      <c r="I7" s="216"/>
      <c r="J7" s="216"/>
      <c r="K7" s="216"/>
      <c r="L7" s="216"/>
      <c r="M7" s="216"/>
      <c r="N7" s="216"/>
      <c r="O7" s="215"/>
    </row>
    <row r="8" spans="1:25" s="7" customFormat="1">
      <c r="A8" s="138" t="s">
        <v>570</v>
      </c>
      <c r="B8" s="190"/>
      <c r="C8" s="190"/>
      <c r="D8" s="185"/>
      <c r="E8" s="185"/>
      <c r="F8" s="140"/>
      <c r="G8" s="241"/>
      <c r="H8" s="241"/>
      <c r="I8" s="241"/>
      <c r="J8" s="241"/>
      <c r="K8" s="242"/>
      <c r="L8" s="242"/>
      <c r="M8" s="243"/>
      <c r="N8" s="243"/>
      <c r="O8" s="243"/>
      <c r="P8" s="216"/>
      <c r="Q8" s="216"/>
      <c r="R8" s="216"/>
      <c r="S8" s="216"/>
      <c r="T8" s="215"/>
    </row>
    <row r="9" spans="1:25" s="7" customFormat="1">
      <c r="A9" s="181"/>
      <c r="B9" s="183" t="s">
        <v>571</v>
      </c>
      <c r="C9" s="183" t="s">
        <v>572</v>
      </c>
      <c r="D9" s="184" t="s">
        <v>573</v>
      </c>
      <c r="E9" s="184" t="s">
        <v>574</v>
      </c>
      <c r="F9" s="140"/>
      <c r="G9" s="244"/>
      <c r="H9" s="244"/>
      <c r="I9" s="245"/>
      <c r="J9" s="245"/>
      <c r="K9" s="246"/>
      <c r="L9" s="247"/>
      <c r="M9" s="248"/>
      <c r="N9" s="248"/>
      <c r="O9" s="248"/>
      <c r="P9" s="216"/>
      <c r="Q9" s="216"/>
      <c r="R9" s="216"/>
      <c r="S9" s="216"/>
      <c r="T9" s="215"/>
    </row>
    <row r="10" spans="1:25" s="7" customFormat="1">
      <c r="A10" s="181"/>
      <c r="B10" s="183" t="s">
        <v>482</v>
      </c>
      <c r="C10" s="183" t="s">
        <v>482</v>
      </c>
      <c r="D10" s="184"/>
      <c r="E10" s="184"/>
      <c r="F10" s="140"/>
      <c r="G10" s="244"/>
      <c r="H10" s="244"/>
      <c r="I10" s="244"/>
      <c r="J10" s="244"/>
      <c r="K10" s="249"/>
      <c r="L10" s="250"/>
      <c r="M10" s="251"/>
      <c r="N10" s="251"/>
      <c r="O10" s="251"/>
      <c r="P10" s="142"/>
      <c r="Q10" s="142"/>
      <c r="R10" s="142"/>
      <c r="T10" s="215"/>
    </row>
    <row r="11" spans="1:25" s="7" customFormat="1">
      <c r="A11" s="138" t="s">
        <v>837</v>
      </c>
      <c r="B11" s="190">
        <v>6.25E-2</v>
      </c>
      <c r="C11" s="190">
        <v>8.4599999999999995E-2</v>
      </c>
      <c r="D11" s="185">
        <v>0</v>
      </c>
      <c r="E11" s="185">
        <v>1</v>
      </c>
      <c r="F11" s="140"/>
      <c r="G11" s="244"/>
      <c r="H11" s="244"/>
      <c r="I11" s="244"/>
      <c r="J11" s="244"/>
      <c r="K11" s="249"/>
      <c r="L11" s="250"/>
      <c r="M11" s="251"/>
      <c r="N11" s="251"/>
      <c r="O11" s="251"/>
      <c r="P11" s="142"/>
      <c r="Q11" s="142"/>
      <c r="R11" s="142"/>
      <c r="T11" s="215"/>
    </row>
    <row r="12" spans="1:25" s="7" customFormat="1">
      <c r="A12" s="138">
        <v>2024</v>
      </c>
      <c r="B12" s="190">
        <v>6.25E-2</v>
      </c>
      <c r="C12" s="190">
        <v>8.3099999999999993E-2</v>
      </c>
      <c r="D12" s="185">
        <v>2</v>
      </c>
      <c r="E12" s="185">
        <v>2</v>
      </c>
      <c r="F12" s="140"/>
      <c r="G12" s="244"/>
      <c r="H12" s="244"/>
      <c r="I12" s="244"/>
      <c r="J12" s="244"/>
      <c r="K12" s="249"/>
      <c r="L12" s="250"/>
      <c r="M12" s="251"/>
      <c r="N12" s="251"/>
      <c r="O12" s="251"/>
      <c r="P12" s="142"/>
      <c r="Q12" s="142"/>
      <c r="R12" s="142"/>
      <c r="T12" s="215"/>
    </row>
    <row r="13" spans="1:25" s="7" customFormat="1">
      <c r="A13" s="138">
        <v>2023</v>
      </c>
      <c r="B13" s="190">
        <v>7.0099999999999996E-2</v>
      </c>
      <c r="C13" s="190">
        <v>8.6800000000000002E-2</v>
      </c>
      <c r="D13" s="185">
        <v>3</v>
      </c>
      <c r="E13" s="185">
        <v>4</v>
      </c>
      <c r="F13" s="140"/>
      <c r="G13" s="244"/>
      <c r="H13" s="244"/>
      <c r="I13" s="244"/>
      <c r="J13" s="244"/>
      <c r="K13" s="249"/>
      <c r="L13" s="250"/>
      <c r="M13" s="251"/>
      <c r="N13" s="251"/>
      <c r="O13" s="251"/>
      <c r="P13" s="142"/>
      <c r="Q13" s="142"/>
      <c r="R13" s="142"/>
      <c r="T13" s="215"/>
    </row>
    <row r="14" spans="1:25" s="7" customFormat="1">
      <c r="A14" s="138">
        <v>2022</v>
      </c>
      <c r="B14" s="190">
        <v>8.3299999999999999E-2</v>
      </c>
      <c r="C14" s="190">
        <v>0.11799999999999999</v>
      </c>
      <c r="D14" s="185">
        <v>11</v>
      </c>
      <c r="E14" s="185">
        <v>0</v>
      </c>
      <c r="F14" s="140"/>
      <c r="G14" s="244"/>
      <c r="H14" s="244"/>
      <c r="I14" s="245"/>
      <c r="J14" s="245"/>
      <c r="K14" s="246"/>
      <c r="L14" s="247"/>
      <c r="M14" s="248"/>
      <c r="N14" s="248"/>
      <c r="O14" s="248"/>
      <c r="P14" s="216"/>
      <c r="Q14" s="216"/>
      <c r="R14" s="216"/>
      <c r="S14" s="216"/>
      <c r="T14" s="215"/>
    </row>
    <row r="15" spans="1:25" s="7" customFormat="1">
      <c r="A15" s="138">
        <v>2021</v>
      </c>
      <c r="B15" s="190">
        <v>8.3299999999999999E-2</v>
      </c>
      <c r="C15" s="190">
        <v>0.1176</v>
      </c>
      <c r="D15" s="185">
        <v>10</v>
      </c>
      <c r="E15" s="185">
        <v>1</v>
      </c>
      <c r="F15" s="140"/>
      <c r="G15" s="140"/>
      <c r="H15" s="240"/>
      <c r="I15" s="216"/>
      <c r="J15" s="216"/>
      <c r="K15" s="216"/>
      <c r="L15" s="252"/>
      <c r="M15" s="216"/>
      <c r="N15" s="216"/>
      <c r="O15" s="216"/>
      <c r="P15" s="215"/>
    </row>
    <row r="16" spans="1:25" s="7" customFormat="1">
      <c r="A16" s="138">
        <v>2020</v>
      </c>
      <c r="B16" s="190">
        <v>6.25E-2</v>
      </c>
      <c r="C16" s="190">
        <v>8.6300000000000002E-2</v>
      </c>
      <c r="D16" s="185">
        <v>6</v>
      </c>
      <c r="E16" s="185">
        <v>42</v>
      </c>
      <c r="F16" s="140"/>
      <c r="G16" s="140"/>
      <c r="H16" s="240"/>
      <c r="I16" s="216"/>
      <c r="J16" s="216"/>
      <c r="K16" s="216"/>
      <c r="L16" s="252"/>
      <c r="M16" s="216"/>
      <c r="N16" s="216"/>
      <c r="O16" s="216"/>
    </row>
    <row r="17" spans="1:20" s="7" customFormat="1">
      <c r="A17" s="138">
        <v>2019</v>
      </c>
      <c r="B17" s="190">
        <v>8.6499999999999994E-2</v>
      </c>
      <c r="C17" s="190">
        <v>9.8000000000000004E-2</v>
      </c>
      <c r="D17" s="185">
        <v>6</v>
      </c>
      <c r="E17" s="185">
        <v>0</v>
      </c>
      <c r="F17" s="140"/>
      <c r="G17" s="140"/>
      <c r="H17" s="240"/>
      <c r="I17" s="216"/>
      <c r="J17" s="216"/>
      <c r="K17" s="216"/>
      <c r="L17" s="252"/>
      <c r="M17" s="216"/>
      <c r="N17" s="216"/>
      <c r="O17" s="216"/>
    </row>
    <row r="18" spans="1:20" s="7" customFormat="1">
      <c r="A18" s="138">
        <v>2018</v>
      </c>
      <c r="B18" s="190">
        <v>0.10059999999999999</v>
      </c>
      <c r="C18" s="190">
        <v>0.1348</v>
      </c>
      <c r="D18" s="185">
        <v>8</v>
      </c>
      <c r="E18" s="185">
        <v>0</v>
      </c>
      <c r="F18" s="140"/>
      <c r="G18" s="140"/>
      <c r="H18" s="240"/>
      <c r="I18" s="216"/>
      <c r="J18" s="216"/>
      <c r="K18" s="216"/>
      <c r="L18" s="252"/>
      <c r="M18" s="216"/>
      <c r="N18" s="216"/>
      <c r="O18" s="216"/>
    </row>
    <row r="19" spans="1:20" s="7" customFormat="1">
      <c r="A19" s="138">
        <v>2017</v>
      </c>
      <c r="B19" s="190">
        <v>8.6999999999999994E-2</v>
      </c>
      <c r="C19" s="190">
        <v>0.11360000000000001</v>
      </c>
      <c r="D19" s="185">
        <v>4</v>
      </c>
      <c r="E19" s="185">
        <v>2</v>
      </c>
      <c r="F19" s="140"/>
      <c r="G19" s="140"/>
      <c r="H19" s="240"/>
      <c r="I19" s="216"/>
      <c r="J19" s="216"/>
      <c r="K19" s="216"/>
      <c r="L19" s="252"/>
      <c r="M19" s="216"/>
      <c r="N19" s="216"/>
      <c r="O19" s="216"/>
    </row>
    <row r="20" spans="1:20" s="7" customFormat="1">
      <c r="A20" s="138">
        <v>2016</v>
      </c>
      <c r="B20" s="190">
        <v>8.2000000000000003E-2</v>
      </c>
      <c r="C20" s="190">
        <v>0.1051</v>
      </c>
      <c r="D20" s="185">
        <v>2</v>
      </c>
      <c r="E20" s="185">
        <v>2</v>
      </c>
      <c r="F20" s="140"/>
      <c r="G20" s="140"/>
      <c r="H20" s="240"/>
      <c r="I20" s="216"/>
      <c r="J20" s="216"/>
      <c r="K20" s="216"/>
      <c r="L20" s="252"/>
      <c r="M20" s="216"/>
      <c r="N20" s="216"/>
      <c r="O20" s="216"/>
    </row>
    <row r="21" spans="1:20" s="7" customFormat="1">
      <c r="A21" s="138">
        <v>2015</v>
      </c>
      <c r="B21" s="190">
        <v>0.1</v>
      </c>
      <c r="C21" s="190">
        <v>0.1308</v>
      </c>
      <c r="D21" s="185">
        <v>3</v>
      </c>
      <c r="E21" s="185">
        <v>3</v>
      </c>
      <c r="F21" s="140"/>
      <c r="G21" s="140"/>
      <c r="H21" s="216"/>
      <c r="I21" s="216"/>
      <c r="J21" s="216"/>
      <c r="K21" s="216"/>
      <c r="L21" s="216"/>
      <c r="M21" s="216"/>
      <c r="N21" s="216"/>
    </row>
    <row r="22" spans="1:20" s="7" customFormat="1">
      <c r="A22" s="138">
        <v>2014</v>
      </c>
      <c r="B22" s="190">
        <v>0.1111</v>
      </c>
      <c r="C22" s="190">
        <v>0.17499999999999999</v>
      </c>
      <c r="D22" s="185">
        <v>8</v>
      </c>
      <c r="E22" s="185">
        <v>1</v>
      </c>
      <c r="F22" s="140"/>
      <c r="G22" s="140"/>
      <c r="H22" s="218"/>
      <c r="I22" s="216"/>
      <c r="J22" s="216"/>
      <c r="K22" s="216"/>
      <c r="L22" s="216"/>
      <c r="M22" s="216"/>
      <c r="N22" s="216"/>
    </row>
    <row r="23" spans="1:20" s="7" customFormat="1">
      <c r="A23" s="138">
        <v>2013</v>
      </c>
      <c r="B23" s="190">
        <v>0.1176</v>
      </c>
      <c r="C23" s="190">
        <v>0.20380000000000001</v>
      </c>
      <c r="D23" s="185">
        <v>19</v>
      </c>
      <c r="E23" s="185">
        <v>0</v>
      </c>
      <c r="F23" s="140"/>
      <c r="G23" s="140"/>
      <c r="H23" s="216"/>
      <c r="I23" s="216"/>
      <c r="J23" s="216"/>
      <c r="K23" s="216"/>
      <c r="L23" s="216"/>
      <c r="M23" s="216"/>
      <c r="N23" s="216"/>
    </row>
    <row r="24" spans="1:20" s="7" customFormat="1">
      <c r="A24" s="138">
        <v>2012</v>
      </c>
      <c r="B24" s="190">
        <v>0.125</v>
      </c>
      <c r="C24" s="190">
        <v>0.20200000000000001</v>
      </c>
      <c r="D24" s="185">
        <v>14</v>
      </c>
      <c r="E24" s="185">
        <v>1</v>
      </c>
      <c r="F24" s="140"/>
      <c r="G24" s="140"/>
      <c r="H24" s="216"/>
      <c r="I24" s="216"/>
      <c r="J24" s="216"/>
      <c r="K24" s="216"/>
      <c r="L24" s="216"/>
      <c r="M24" s="216"/>
      <c r="N24" s="216"/>
    </row>
    <row r="25" spans="1:20" s="7" customFormat="1">
      <c r="A25" s="93"/>
      <c r="B25" s="121"/>
      <c r="C25" s="194"/>
      <c r="D25" s="121"/>
      <c r="E25" s="122"/>
      <c r="F25" s="123"/>
      <c r="G25" s="140"/>
      <c r="H25" s="227"/>
      <c r="I25" s="227"/>
      <c r="J25" s="227"/>
      <c r="K25" s="227"/>
      <c r="L25" s="227"/>
      <c r="M25" s="227"/>
      <c r="N25" s="227"/>
    </row>
    <row r="26" spans="1:20" s="7" customFormat="1">
      <c r="A26" s="93"/>
      <c r="B26" s="121"/>
      <c r="C26" s="194"/>
      <c r="D26" s="121"/>
      <c r="E26" s="122"/>
      <c r="F26" s="123"/>
      <c r="K26" s="139"/>
      <c r="L26" s="139"/>
      <c r="M26" s="166"/>
      <c r="N26" s="140"/>
      <c r="O26" s="140"/>
      <c r="P26" s="141"/>
      <c r="Q26" s="142"/>
      <c r="R26" s="142"/>
      <c r="S26" s="142"/>
      <c r="T26" s="142"/>
    </row>
    <row r="27" spans="1:20" s="7" customFormat="1">
      <c r="A27" s="152" t="s">
        <v>137</v>
      </c>
      <c r="B27" s="156" t="s">
        <v>158</v>
      </c>
      <c r="C27" s="157" t="s">
        <v>523</v>
      </c>
      <c r="D27" s="158" t="s">
        <v>524</v>
      </c>
      <c r="E27" s="159"/>
      <c r="F27" s="156" t="s">
        <v>158</v>
      </c>
      <c r="G27" s="157" t="s">
        <v>523</v>
      </c>
      <c r="H27" s="158" t="s">
        <v>524</v>
      </c>
      <c r="I27" s="159"/>
      <c r="J27" s="156" t="s">
        <v>158</v>
      </c>
      <c r="K27" s="157" t="s">
        <v>523</v>
      </c>
      <c r="L27" s="158" t="s">
        <v>524</v>
      </c>
      <c r="M27" s="166"/>
      <c r="N27" s="156" t="s">
        <v>158</v>
      </c>
      <c r="O27" s="157" t="s">
        <v>523</v>
      </c>
      <c r="P27" s="158" t="s">
        <v>524</v>
      </c>
      <c r="Q27" s="142"/>
      <c r="R27" s="142"/>
      <c r="S27" s="142"/>
      <c r="T27" s="142"/>
    </row>
    <row r="28" spans="1:20" s="7" customFormat="1">
      <c r="A28" s="153"/>
      <c r="B28" s="160" t="s">
        <v>107</v>
      </c>
      <c r="C28" s="161" t="s">
        <v>107</v>
      </c>
      <c r="D28" s="162" t="s">
        <v>107</v>
      </c>
      <c r="E28" s="159"/>
      <c r="F28" s="160" t="s">
        <v>154</v>
      </c>
      <c r="G28" s="161" t="s">
        <v>154</v>
      </c>
      <c r="H28" s="162" t="s">
        <v>154</v>
      </c>
      <c r="I28" s="159"/>
      <c r="J28" s="160" t="s">
        <v>422</v>
      </c>
      <c r="K28" s="161" t="s">
        <v>422</v>
      </c>
      <c r="L28" s="162" t="s">
        <v>422</v>
      </c>
      <c r="M28" s="166"/>
      <c r="N28" s="160" t="s">
        <v>543</v>
      </c>
      <c r="O28" s="161" t="s">
        <v>543</v>
      </c>
      <c r="P28" s="162" t="s">
        <v>543</v>
      </c>
      <c r="Q28" s="142"/>
      <c r="R28" s="142"/>
      <c r="S28" s="142"/>
      <c r="T28" s="142"/>
    </row>
    <row r="29" spans="1:20" s="7" customFormat="1">
      <c r="A29" s="155" t="s">
        <v>651</v>
      </c>
      <c r="B29" s="163">
        <v>23</v>
      </c>
      <c r="C29" s="164">
        <v>4</v>
      </c>
      <c r="D29" s="165">
        <v>22</v>
      </c>
      <c r="E29" s="166"/>
      <c r="F29" s="167">
        <v>9.809229470114228E-3</v>
      </c>
      <c r="G29" s="169">
        <v>1.5157741751847706E-2</v>
      </c>
      <c r="H29" s="168">
        <v>1.1920223710236931E-2</v>
      </c>
      <c r="I29" s="166"/>
      <c r="J29" s="163">
        <v>18</v>
      </c>
      <c r="K29" s="164">
        <v>4</v>
      </c>
      <c r="L29" s="165">
        <v>8</v>
      </c>
      <c r="M29" s="166"/>
      <c r="N29" s="167">
        <v>1.1358952802253922E-2</v>
      </c>
      <c r="O29" s="169">
        <v>2.5114598105123724E-2</v>
      </c>
      <c r="P29" s="168">
        <v>3.3392528699181835E-2</v>
      </c>
      <c r="Q29" s="142"/>
      <c r="R29" s="142"/>
      <c r="S29" s="142"/>
      <c r="T29" s="142"/>
    </row>
    <row r="30" spans="1:20" s="7" customFormat="1">
      <c r="A30" s="155" t="s">
        <v>144</v>
      </c>
      <c r="B30" s="163">
        <v>51</v>
      </c>
      <c r="C30" s="164">
        <v>64</v>
      </c>
      <c r="D30" s="165">
        <v>81</v>
      </c>
      <c r="E30" s="166"/>
      <c r="F30" s="167">
        <v>7.646718554477328E-3</v>
      </c>
      <c r="G30" s="169">
        <v>1.2820186559339966E-2</v>
      </c>
      <c r="H30" s="168">
        <v>1.3710137089571195E-2</v>
      </c>
      <c r="I30" s="166"/>
      <c r="J30" s="163">
        <v>33</v>
      </c>
      <c r="K30" s="164">
        <v>37</v>
      </c>
      <c r="L30" s="165">
        <v>43</v>
      </c>
      <c r="M30" s="166"/>
      <c r="N30" s="167">
        <v>1.9978618509372038E-2</v>
      </c>
      <c r="O30" s="169">
        <v>2.2507773805152353E-2</v>
      </c>
      <c r="P30" s="168">
        <v>2.9267629841582862E-2</v>
      </c>
      <c r="Q30" s="142"/>
      <c r="R30" s="142"/>
      <c r="S30" s="142"/>
      <c r="T30" s="142"/>
    </row>
    <row r="31" spans="1:20" s="7" customFormat="1">
      <c r="A31" s="155" t="s">
        <v>142</v>
      </c>
      <c r="B31" s="163">
        <v>38</v>
      </c>
      <c r="C31" s="164">
        <v>19</v>
      </c>
      <c r="D31" s="165">
        <v>26</v>
      </c>
      <c r="E31" s="166"/>
      <c r="F31" s="167">
        <v>2.4316342707028933E-2</v>
      </c>
      <c r="G31" s="169">
        <v>5.5767406557327018E-3</v>
      </c>
      <c r="H31" s="168">
        <v>2.9002410274067945E-2</v>
      </c>
      <c r="I31" s="166"/>
      <c r="J31" s="163">
        <v>35</v>
      </c>
      <c r="K31" s="164">
        <v>6</v>
      </c>
      <c r="L31" s="165">
        <v>16</v>
      </c>
      <c r="M31" s="166"/>
      <c r="N31" s="167">
        <v>2.4885264680612296E-2</v>
      </c>
      <c r="O31" s="169">
        <v>1.7149580055884215E-2</v>
      </c>
      <c r="P31" s="168">
        <v>4.823749790826249E-2</v>
      </c>
      <c r="Q31" s="142"/>
      <c r="R31" s="142"/>
      <c r="S31" s="142"/>
      <c r="T31" s="142"/>
    </row>
    <row r="32" spans="1:20" s="7" customFormat="1" ht="15.75">
      <c r="A32" s="155" t="s">
        <v>192</v>
      </c>
      <c r="B32" s="163">
        <v>23</v>
      </c>
      <c r="C32" s="164">
        <v>18</v>
      </c>
      <c r="D32" s="165">
        <v>30</v>
      </c>
      <c r="E32" s="166"/>
      <c r="F32" s="167">
        <v>3.6747926001921914E-2</v>
      </c>
      <c r="G32" s="169">
        <v>3.1855071449353414E-2</v>
      </c>
      <c r="H32" s="168">
        <v>2.8527361998689549E-2</v>
      </c>
      <c r="I32" s="166"/>
      <c r="J32" s="163">
        <v>23</v>
      </c>
      <c r="K32" s="164">
        <v>15</v>
      </c>
      <c r="L32" s="165">
        <v>19</v>
      </c>
      <c r="M32" s="166"/>
      <c r="N32" s="167">
        <v>3.6747926001921914E-2</v>
      </c>
      <c r="O32" s="169">
        <v>3.8578608016230941E-2</v>
      </c>
      <c r="P32" s="168">
        <v>3.5783904687974911E-2</v>
      </c>
      <c r="Q32" s="142"/>
      <c r="R32" s="142"/>
      <c r="S32" s="193"/>
      <c r="T32" s="142"/>
    </row>
    <row r="33" spans="1:25" s="7" customFormat="1" ht="15.75">
      <c r="A33" s="155" t="s">
        <v>141</v>
      </c>
      <c r="B33" s="163">
        <v>73</v>
      </c>
      <c r="C33" s="164">
        <v>70</v>
      </c>
      <c r="D33" s="165">
        <v>117</v>
      </c>
      <c r="E33" s="166"/>
      <c r="F33" s="167">
        <v>1.5196049305097461E-2</v>
      </c>
      <c r="G33" s="169">
        <v>2.6988947612957115E-2</v>
      </c>
      <c r="H33" s="168">
        <v>3.2797912842287807E-2</v>
      </c>
      <c r="I33" s="166"/>
      <c r="J33" s="163">
        <v>68</v>
      </c>
      <c r="K33" s="164">
        <v>65</v>
      </c>
      <c r="L33" s="165">
        <v>96</v>
      </c>
      <c r="M33" s="166"/>
      <c r="N33" s="167">
        <v>1.8450055868814569E-2</v>
      </c>
      <c r="O33" s="169">
        <v>2.8189476367161206E-2</v>
      </c>
      <c r="P33" s="168">
        <v>4.0779530735621003E-2</v>
      </c>
      <c r="Q33" s="142"/>
      <c r="R33" s="142"/>
      <c r="S33" s="212"/>
      <c r="T33" s="142"/>
    </row>
    <row r="34" spans="1:25" s="7" customFormat="1" ht="15.75">
      <c r="A34" s="155" t="s">
        <v>140</v>
      </c>
      <c r="B34" s="163">
        <v>60</v>
      </c>
      <c r="C34" s="164">
        <v>35</v>
      </c>
      <c r="D34" s="165">
        <v>71</v>
      </c>
      <c r="E34" s="166"/>
      <c r="F34" s="167">
        <v>1.8175224547419547E-2</v>
      </c>
      <c r="G34" s="169">
        <v>1.7039274973458473E-3</v>
      </c>
      <c r="H34" s="168">
        <v>4.5336742784522176E-3</v>
      </c>
      <c r="I34" s="166"/>
      <c r="J34" s="163">
        <v>38</v>
      </c>
      <c r="K34" s="164">
        <v>6</v>
      </c>
      <c r="L34" s="165">
        <v>14</v>
      </c>
      <c r="M34" s="166"/>
      <c r="N34" s="167">
        <v>2.1634722877346624E-2</v>
      </c>
      <c r="O34" s="169">
        <v>1.0900992977399514E-2</v>
      </c>
      <c r="P34" s="168">
        <v>2.5808811397606213E-2</v>
      </c>
      <c r="S34" s="212"/>
    </row>
    <row r="35" spans="1:25" s="7" customFormat="1">
      <c r="A35" s="155" t="s">
        <v>139</v>
      </c>
      <c r="B35" s="163">
        <v>78</v>
      </c>
      <c r="C35" s="164">
        <v>76</v>
      </c>
      <c r="D35" s="165">
        <v>97</v>
      </c>
      <c r="E35" s="166"/>
      <c r="F35" s="167">
        <v>1.4405412420129217E-2</v>
      </c>
      <c r="G35" s="169">
        <v>9.5709680745782889E-3</v>
      </c>
      <c r="H35" s="168">
        <v>8.9890070744341345E-3</v>
      </c>
      <c r="I35" s="166"/>
      <c r="J35" s="163">
        <v>69</v>
      </c>
      <c r="K35" s="164">
        <v>55</v>
      </c>
      <c r="L35" s="165">
        <v>57</v>
      </c>
      <c r="M35" s="166"/>
      <c r="N35" s="167">
        <v>1.6615350869125595E-2</v>
      </c>
      <c r="O35" s="169">
        <v>1.2899767557598097E-2</v>
      </c>
      <c r="P35" s="168">
        <v>1.4552185587518272E-2</v>
      </c>
    </row>
    <row r="36" spans="1:25" s="7" customFormat="1">
      <c r="A36" s="155" t="s">
        <v>193</v>
      </c>
      <c r="B36" s="163">
        <v>69</v>
      </c>
      <c r="C36" s="164">
        <v>42</v>
      </c>
      <c r="D36" s="165">
        <v>69</v>
      </c>
      <c r="E36" s="166"/>
      <c r="F36" s="167">
        <v>7.0446117425412205E-3</v>
      </c>
      <c r="G36" s="169">
        <v>2.941110514262173E-3</v>
      </c>
      <c r="H36" s="168">
        <v>2.8881252786009293E-3</v>
      </c>
      <c r="I36" s="166"/>
      <c r="J36" s="163">
        <v>38</v>
      </c>
      <c r="K36" s="164">
        <v>13</v>
      </c>
      <c r="L36" s="165">
        <v>13</v>
      </c>
      <c r="M36" s="166"/>
      <c r="N36" s="167">
        <v>8.0892348145671072E-3</v>
      </c>
      <c r="O36" s="169">
        <v>1.228872166641122E-2</v>
      </c>
      <c r="P36" s="168">
        <v>1.4030595860019243E-2</v>
      </c>
    </row>
    <row r="37" spans="1:25" s="7" customFormat="1">
      <c r="A37" s="155" t="s">
        <v>145</v>
      </c>
      <c r="B37" s="163">
        <v>26</v>
      </c>
      <c r="C37" s="164">
        <v>26</v>
      </c>
      <c r="D37" s="165">
        <v>27</v>
      </c>
      <c r="E37" s="166"/>
      <c r="F37" s="167">
        <v>2.060551046612363E-2</v>
      </c>
      <c r="G37" s="169">
        <v>1.3783770472745772E-2</v>
      </c>
      <c r="H37" s="168">
        <v>1.8992634136113518E-2</v>
      </c>
      <c r="I37" s="166"/>
      <c r="J37" s="163">
        <v>26</v>
      </c>
      <c r="K37" s="164">
        <v>22</v>
      </c>
      <c r="L37" s="165">
        <v>21</v>
      </c>
      <c r="M37" s="166"/>
      <c r="N37" s="167">
        <v>2.060551046612363E-2</v>
      </c>
      <c r="O37" s="169">
        <v>1.6060663604733873E-2</v>
      </c>
      <c r="P37" s="168">
        <v>2.2234981936014694E-2</v>
      </c>
    </row>
    <row r="38" spans="1:25" s="7" customFormat="1">
      <c r="A38" s="155" t="s">
        <v>598</v>
      </c>
      <c r="B38" s="163">
        <v>31</v>
      </c>
      <c r="C38" s="164">
        <v>28</v>
      </c>
      <c r="D38" s="165">
        <v>49</v>
      </c>
      <c r="E38" s="166"/>
      <c r="F38" s="167">
        <v>3.4845714071760674E-2</v>
      </c>
      <c r="G38" s="169">
        <v>4.7289661737538603E-2</v>
      </c>
      <c r="H38" s="168">
        <v>5.0690203144318609E-2</v>
      </c>
      <c r="I38" s="166"/>
      <c r="J38" s="163">
        <v>29</v>
      </c>
      <c r="K38" s="164">
        <v>27</v>
      </c>
      <c r="L38" s="165">
        <v>47</v>
      </c>
      <c r="M38" s="166"/>
      <c r="N38" s="167">
        <v>3.7201142985328735E-2</v>
      </c>
      <c r="O38" s="169">
        <v>5.0067386574643186E-2</v>
      </c>
      <c r="P38" s="168">
        <v>5.2495176522950653E-2</v>
      </c>
    </row>
    <row r="39" spans="1:25" s="48" customFormat="1">
      <c r="A39" s="155" t="s">
        <v>143</v>
      </c>
      <c r="B39" s="163">
        <v>31</v>
      </c>
      <c r="C39" s="164">
        <v>15</v>
      </c>
      <c r="D39" s="165">
        <v>13</v>
      </c>
      <c r="E39" s="166"/>
      <c r="F39" s="167">
        <v>3.0265079065769068E-2</v>
      </c>
      <c r="G39" s="169">
        <v>3.546990585070612E-2</v>
      </c>
      <c r="H39" s="168">
        <v>3.1832742869463047E-2</v>
      </c>
      <c r="I39" s="166"/>
      <c r="J39" s="163">
        <v>31</v>
      </c>
      <c r="K39" s="164">
        <v>15</v>
      </c>
      <c r="L39" s="165">
        <v>13</v>
      </c>
      <c r="M39" s="166"/>
      <c r="N39" s="167">
        <v>3.0265079065769068E-2</v>
      </c>
      <c r="O39" s="169">
        <v>3.546990585070612E-2</v>
      </c>
      <c r="P39" s="168">
        <v>3.1832742869463047E-2</v>
      </c>
      <c r="Q39" s="7"/>
      <c r="R39" s="7"/>
      <c r="S39" s="7"/>
      <c r="T39" s="7"/>
      <c r="U39" s="7"/>
      <c r="V39" s="7"/>
      <c r="W39" s="7"/>
      <c r="X39" s="7"/>
      <c r="Y39" s="7"/>
    </row>
    <row r="40" spans="1:25">
      <c r="A40" s="202" t="s">
        <v>525</v>
      </c>
      <c r="B40" s="163">
        <v>503</v>
      </c>
      <c r="C40" s="164">
        <v>400</v>
      </c>
      <c r="D40" s="165">
        <v>602</v>
      </c>
      <c r="E40" s="166"/>
      <c r="F40" s="167">
        <v>1.388038617693153E-2</v>
      </c>
      <c r="G40" s="167">
        <v>1.6285025046509947E-2</v>
      </c>
      <c r="H40" s="168">
        <v>1.8906534885466744E-2</v>
      </c>
      <c r="I40" s="166"/>
      <c r="J40" s="163">
        <v>408</v>
      </c>
      <c r="K40" s="164">
        <v>265</v>
      </c>
      <c r="L40" s="165">
        <v>347</v>
      </c>
      <c r="N40" s="167">
        <v>1.6780048249282281E-2</v>
      </c>
      <c r="O40" s="169">
        <v>2.4629632292127453E-2</v>
      </c>
      <c r="P40" s="168">
        <v>3.2472874172909366E-2</v>
      </c>
      <c r="Q40" s="48"/>
      <c r="R40" s="48"/>
      <c r="S40" s="48"/>
      <c r="T40" s="48"/>
      <c r="U40" s="48"/>
      <c r="V40" s="48"/>
      <c r="W40" s="48"/>
      <c r="X40" s="48"/>
      <c r="Y40" s="48"/>
    </row>
    <row r="41" spans="1:25">
      <c r="A41" s="154"/>
      <c r="B41" s="150"/>
      <c r="C41" s="151"/>
      <c r="D41" s="150"/>
      <c r="E41" s="151"/>
      <c r="F41" s="123"/>
      <c r="G41" s="7"/>
      <c r="H41" s="7"/>
      <c r="I41" s="7"/>
      <c r="J41" s="7"/>
      <c r="K41" s="139"/>
      <c r="L41" s="139"/>
      <c r="N41" s="140"/>
      <c r="O41" s="140"/>
      <c r="P41" s="141"/>
    </row>
    <row r="42" spans="1:25">
      <c r="A42" s="5"/>
      <c r="B42" s="103" t="s">
        <v>138</v>
      </c>
      <c r="C42" s="12" t="s">
        <v>351</v>
      </c>
      <c r="D42" s="12" t="s">
        <v>190</v>
      </c>
      <c r="E42" s="103" t="s">
        <v>191</v>
      </c>
      <c r="F42" s="7"/>
      <c r="G42" s="48"/>
      <c r="K42" s="7"/>
      <c r="L42" s="7"/>
      <c r="N42" s="7"/>
      <c r="O42" s="7"/>
      <c r="P42" s="7"/>
    </row>
    <row r="43" spans="1:25">
      <c r="A43" s="5" t="s">
        <v>839</v>
      </c>
      <c r="B43" s="65">
        <v>30</v>
      </c>
      <c r="C43" s="65">
        <v>1</v>
      </c>
      <c r="D43" s="65">
        <v>0</v>
      </c>
      <c r="E43" s="65">
        <v>0</v>
      </c>
      <c r="F43" s="7"/>
      <c r="G43" s="48"/>
      <c r="K43" s="7"/>
      <c r="L43" s="7"/>
      <c r="N43" s="7"/>
      <c r="O43" s="7"/>
      <c r="P43" s="7"/>
    </row>
    <row r="44" spans="1:25">
      <c r="A44" s="109" t="s">
        <v>1169</v>
      </c>
      <c r="B44" s="115">
        <v>26</v>
      </c>
      <c r="C44" s="115">
        <v>2</v>
      </c>
      <c r="D44" s="115">
        <v>0</v>
      </c>
      <c r="E44" s="115">
        <v>0</v>
      </c>
      <c r="F44" s="7"/>
      <c r="G44" s="48"/>
      <c r="K44" s="7"/>
      <c r="L44" s="7"/>
      <c r="N44" s="7"/>
      <c r="O44" s="7"/>
      <c r="P44" s="7"/>
    </row>
    <row r="45" spans="1:25">
      <c r="A45" s="109" t="s">
        <v>1163</v>
      </c>
      <c r="B45" s="115">
        <v>27</v>
      </c>
      <c r="C45" s="115">
        <v>1</v>
      </c>
      <c r="D45" s="115">
        <v>1</v>
      </c>
      <c r="E45" s="115">
        <v>1</v>
      </c>
      <c r="F45" s="7"/>
      <c r="G45" s="48"/>
      <c r="K45" s="7"/>
      <c r="L45" s="7"/>
      <c r="N45" s="7"/>
      <c r="O45" s="7"/>
      <c r="P45" s="7"/>
    </row>
    <row r="46" spans="1:25">
      <c r="A46" s="109" t="s">
        <v>1164</v>
      </c>
      <c r="B46" s="115">
        <v>32</v>
      </c>
      <c r="C46" s="115">
        <v>1</v>
      </c>
      <c r="D46" s="115">
        <v>1</v>
      </c>
      <c r="E46" s="115">
        <v>0</v>
      </c>
      <c r="F46" s="7"/>
      <c r="G46" s="48"/>
      <c r="K46" s="7"/>
      <c r="L46" s="7"/>
      <c r="N46" s="7"/>
      <c r="O46" s="7"/>
      <c r="P46" s="7"/>
    </row>
    <row r="47" spans="1:25">
      <c r="A47" s="109" t="s">
        <v>1165</v>
      </c>
      <c r="B47" s="115">
        <v>33</v>
      </c>
      <c r="C47" s="115">
        <v>0</v>
      </c>
      <c r="D47" s="115">
        <v>0</v>
      </c>
      <c r="E47" s="115">
        <v>0</v>
      </c>
      <c r="F47" s="7"/>
      <c r="G47" s="48"/>
      <c r="K47" s="7"/>
      <c r="L47" s="7"/>
      <c r="N47" s="7"/>
      <c r="O47" s="7"/>
      <c r="P47" s="7"/>
    </row>
    <row r="48" spans="1:25">
      <c r="A48" s="109" t="s">
        <v>1166</v>
      </c>
      <c r="B48" s="115">
        <v>19</v>
      </c>
      <c r="C48" s="115">
        <v>0</v>
      </c>
      <c r="D48" s="115">
        <v>12</v>
      </c>
      <c r="E48" s="115">
        <v>12</v>
      </c>
      <c r="F48" s="7"/>
      <c r="G48" s="48"/>
      <c r="K48" s="7"/>
      <c r="L48" s="7"/>
      <c r="N48" s="7"/>
      <c r="O48" s="7"/>
      <c r="P48" s="7"/>
    </row>
    <row r="49" spans="1:25">
      <c r="A49" s="109" t="s">
        <v>1167</v>
      </c>
      <c r="B49" s="115">
        <v>30</v>
      </c>
      <c r="C49" s="115">
        <v>1</v>
      </c>
      <c r="D49" s="115">
        <v>1</v>
      </c>
      <c r="E49" s="115">
        <v>0</v>
      </c>
      <c r="F49" s="48"/>
      <c r="H49" s="48"/>
      <c r="I49" s="48"/>
      <c r="J49" s="48"/>
      <c r="K49" s="48"/>
      <c r="L49" s="48"/>
      <c r="N49" s="48"/>
      <c r="O49" s="48"/>
      <c r="P49" s="48"/>
    </row>
    <row r="50" spans="1:25">
      <c r="A50" s="109" t="s">
        <v>1168</v>
      </c>
      <c r="B50" s="115">
        <v>37</v>
      </c>
      <c r="C50" s="115">
        <v>0</v>
      </c>
      <c r="D50" s="115">
        <v>0</v>
      </c>
      <c r="E50" s="115">
        <v>0</v>
      </c>
    </row>
    <row r="51" spans="1:25" s="7" customFormat="1">
      <c r="A51" s="136"/>
      <c r="B51" s="101"/>
      <c r="C51" s="65"/>
      <c r="D51" s="101"/>
      <c r="E51" s="101"/>
      <c r="F51" s="95"/>
      <c r="G51" s="95"/>
      <c r="H51" s="95"/>
      <c r="I51" s="95"/>
      <c r="J51" s="95"/>
      <c r="K51" s="95"/>
      <c r="L51" s="95"/>
      <c r="M51" s="139"/>
      <c r="N51" s="95"/>
      <c r="O51" s="95"/>
      <c r="P51" s="95"/>
      <c r="Q51" s="95"/>
      <c r="R51" s="95"/>
      <c r="S51" s="95"/>
      <c r="T51" s="95"/>
      <c r="U51" s="95"/>
      <c r="V51" s="95"/>
      <c r="W51" s="95"/>
      <c r="X51" s="95"/>
      <c r="Y51" s="95"/>
    </row>
    <row r="52" spans="1:25" s="7" customFormat="1">
      <c r="A52" s="111"/>
      <c r="B52" s="112" t="s">
        <v>189</v>
      </c>
      <c r="C52" s="112" t="s">
        <v>383</v>
      </c>
      <c r="D52" s="112" t="s">
        <v>384</v>
      </c>
      <c r="E52" s="112" t="s">
        <v>385</v>
      </c>
      <c r="F52" s="124"/>
      <c r="G52" s="95"/>
      <c r="L52" s="139"/>
      <c r="M52" s="139"/>
      <c r="N52" s="139"/>
      <c r="O52" s="140"/>
      <c r="P52" s="140"/>
      <c r="Q52" s="140"/>
      <c r="R52" s="142"/>
      <c r="S52" s="142"/>
      <c r="T52" s="142"/>
      <c r="U52" s="142"/>
    </row>
    <row r="53" spans="1:25" s="7" customFormat="1">
      <c r="A53" s="111" t="s">
        <v>107</v>
      </c>
      <c r="B53" s="112"/>
      <c r="C53" s="112"/>
      <c r="D53" s="112" t="s">
        <v>189</v>
      </c>
      <c r="E53" s="112" t="s">
        <v>189</v>
      </c>
      <c r="F53" s="124"/>
      <c r="G53" s="95"/>
      <c r="L53" s="139"/>
      <c r="M53" s="139"/>
      <c r="N53" s="139"/>
      <c r="O53" s="140"/>
      <c r="P53" s="140"/>
      <c r="Q53" s="140"/>
      <c r="R53" s="142"/>
      <c r="S53" s="142"/>
      <c r="T53" s="142"/>
      <c r="U53" s="142"/>
    </row>
    <row r="54" spans="1:25" s="7" customFormat="1">
      <c r="A54" s="109" t="s">
        <v>1170</v>
      </c>
      <c r="B54" s="115">
        <v>169</v>
      </c>
      <c r="C54" s="116" t="e">
        <v>#DIV/0!</v>
      </c>
      <c r="D54" s="115">
        <v>169</v>
      </c>
      <c r="E54" s="115">
        <v>0</v>
      </c>
      <c r="F54" s="115"/>
      <c r="G54" s="116"/>
      <c r="H54" s="115"/>
      <c r="I54" s="115"/>
      <c r="L54" s="139"/>
      <c r="M54" s="139"/>
      <c r="N54" s="139"/>
      <c r="O54" s="140"/>
      <c r="P54" s="140"/>
      <c r="Q54" s="140"/>
      <c r="R54" s="142"/>
      <c r="S54" s="142"/>
      <c r="T54" s="142"/>
      <c r="U54" s="142"/>
    </row>
    <row r="55" spans="1:25" s="7" customFormat="1">
      <c r="A55" s="109" t="s">
        <v>1171</v>
      </c>
      <c r="B55" s="115">
        <v>156</v>
      </c>
      <c r="C55" s="116">
        <v>30.2</v>
      </c>
      <c r="D55" s="115">
        <v>151</v>
      </c>
      <c r="E55" s="115">
        <v>5</v>
      </c>
      <c r="F55" s="115"/>
      <c r="G55" s="116"/>
      <c r="H55" s="115"/>
      <c r="I55" s="115"/>
      <c r="L55" s="139"/>
      <c r="M55" s="139"/>
      <c r="N55" s="139"/>
      <c r="O55" s="140"/>
      <c r="P55" s="140"/>
      <c r="Q55" s="140"/>
      <c r="R55" s="142"/>
      <c r="S55" s="142"/>
      <c r="T55" s="142"/>
      <c r="U55" s="142"/>
    </row>
    <row r="56" spans="1:25" s="7" customFormat="1">
      <c r="A56" s="109" t="s">
        <v>1172</v>
      </c>
      <c r="B56" s="115">
        <v>181</v>
      </c>
      <c r="C56" s="116">
        <v>4.0277777777777777</v>
      </c>
      <c r="D56" s="115">
        <v>145</v>
      </c>
      <c r="E56" s="115">
        <v>36</v>
      </c>
      <c r="F56" s="115"/>
      <c r="G56" s="116"/>
      <c r="H56" s="115"/>
      <c r="I56" s="115"/>
      <c r="L56" s="139"/>
      <c r="M56" s="139"/>
      <c r="N56" s="139"/>
      <c r="O56" s="140"/>
      <c r="P56" s="140"/>
      <c r="Q56" s="140"/>
      <c r="R56" s="142"/>
      <c r="S56" s="142"/>
      <c r="T56" s="142"/>
      <c r="U56" s="142"/>
    </row>
    <row r="57" spans="1:25" s="7" customFormat="1">
      <c r="A57" s="109" t="s">
        <v>1173</v>
      </c>
      <c r="B57" s="115">
        <v>155</v>
      </c>
      <c r="C57" s="116">
        <v>76.5</v>
      </c>
      <c r="D57" s="115">
        <v>153</v>
      </c>
      <c r="E57" s="115">
        <v>2</v>
      </c>
      <c r="F57" s="115"/>
      <c r="G57" s="116"/>
      <c r="H57" s="115"/>
      <c r="I57" s="115"/>
      <c r="L57" s="139"/>
      <c r="M57" s="139"/>
      <c r="N57" s="139"/>
      <c r="O57" s="140"/>
      <c r="P57" s="140"/>
      <c r="Q57" s="140"/>
      <c r="R57" s="142"/>
      <c r="S57" s="142"/>
      <c r="T57" s="142"/>
      <c r="U57" s="142"/>
    </row>
    <row r="58" spans="1:25" s="7" customFormat="1">
      <c r="A58" s="109" t="s">
        <v>1174</v>
      </c>
      <c r="B58" s="115">
        <v>169</v>
      </c>
      <c r="C58" s="116">
        <v>32.799999999999997</v>
      </c>
      <c r="D58" s="115">
        <v>164</v>
      </c>
      <c r="E58" s="115">
        <v>5</v>
      </c>
      <c r="F58" s="115"/>
      <c r="G58" s="116"/>
      <c r="H58" s="115"/>
      <c r="I58" s="115"/>
      <c r="L58" s="139"/>
      <c r="M58" s="139"/>
      <c r="N58" s="139"/>
      <c r="O58" s="140"/>
      <c r="P58" s="140"/>
      <c r="Q58" s="140"/>
      <c r="R58" s="142"/>
      <c r="S58" s="142"/>
      <c r="T58" s="142"/>
      <c r="U58" s="142"/>
    </row>
    <row r="59" spans="1:25" s="7" customFormat="1">
      <c r="A59" s="109" t="s">
        <v>1175</v>
      </c>
      <c r="B59" s="115">
        <v>173</v>
      </c>
      <c r="C59" s="116">
        <v>16.3</v>
      </c>
      <c r="D59" s="115">
        <v>163</v>
      </c>
      <c r="E59" s="115">
        <v>10</v>
      </c>
      <c r="F59" s="115"/>
      <c r="G59" s="116"/>
      <c r="H59" s="115"/>
      <c r="I59" s="115"/>
      <c r="L59" s="139"/>
      <c r="M59" s="139"/>
      <c r="N59" s="139"/>
      <c r="O59" s="140"/>
      <c r="P59" s="140"/>
      <c r="Q59" s="140"/>
      <c r="R59" s="142"/>
      <c r="S59" s="142"/>
      <c r="T59" s="142"/>
      <c r="U59" s="142"/>
    </row>
    <row r="60" spans="1:25" s="7" customFormat="1">
      <c r="A60" s="109" t="s">
        <v>1176</v>
      </c>
      <c r="B60" s="115">
        <v>157</v>
      </c>
      <c r="C60" s="116">
        <v>21.428571428571427</v>
      </c>
      <c r="D60" s="115">
        <v>150</v>
      </c>
      <c r="E60" s="115">
        <v>7</v>
      </c>
      <c r="F60" s="115"/>
      <c r="G60" s="116"/>
      <c r="H60" s="115"/>
      <c r="I60" s="115"/>
      <c r="K60" s="139"/>
      <c r="L60" s="139"/>
      <c r="M60" s="139"/>
      <c r="N60" s="140"/>
      <c r="O60" s="140"/>
      <c r="P60" s="141"/>
      <c r="Q60" s="140"/>
      <c r="R60" s="142"/>
      <c r="S60" s="142"/>
      <c r="T60" s="142"/>
      <c r="U60" s="142"/>
    </row>
    <row r="61" spans="1:25" s="7" customFormat="1">
      <c r="A61" s="239" t="s">
        <v>1196</v>
      </c>
      <c r="B61" s="115">
        <v>165</v>
      </c>
      <c r="C61" s="116">
        <v>40.25</v>
      </c>
      <c r="D61" s="115">
        <v>161</v>
      </c>
      <c r="E61" s="115">
        <v>4</v>
      </c>
      <c r="F61" s="115"/>
      <c r="G61" s="116"/>
      <c r="H61" s="115"/>
      <c r="I61" s="115"/>
      <c r="K61" s="139"/>
      <c r="L61" s="139"/>
      <c r="M61" s="139"/>
      <c r="N61" s="140"/>
      <c r="O61" s="140"/>
      <c r="P61" s="141"/>
      <c r="Q61" s="142"/>
      <c r="R61" s="142"/>
      <c r="S61" s="142"/>
      <c r="T61" s="142"/>
    </row>
    <row r="62" spans="1:25" s="7" customFormat="1">
      <c r="A62" s="109"/>
      <c r="B62" s="110"/>
      <c r="C62" s="108"/>
      <c r="D62" s="110"/>
      <c r="E62" s="110"/>
      <c r="F62" s="110"/>
      <c r="K62" s="139"/>
      <c r="L62" s="139"/>
      <c r="M62" s="139"/>
      <c r="N62" s="140"/>
      <c r="O62" s="140"/>
      <c r="P62" s="141"/>
      <c r="Q62" s="142"/>
      <c r="R62" s="142"/>
      <c r="S62" s="142"/>
      <c r="T62" s="142"/>
    </row>
    <row r="63" spans="1:25" s="7" customFormat="1">
      <c r="A63" s="111" t="s">
        <v>386</v>
      </c>
      <c r="B63" s="112" t="s">
        <v>387</v>
      </c>
      <c r="C63" s="112" t="s">
        <v>169</v>
      </c>
      <c r="D63" s="112" t="s">
        <v>384</v>
      </c>
      <c r="E63" s="112" t="s">
        <v>385</v>
      </c>
      <c r="F63" s="112"/>
      <c r="K63" s="139"/>
      <c r="L63" s="139"/>
      <c r="M63" s="139"/>
      <c r="N63" s="140"/>
      <c r="O63" s="140"/>
      <c r="P63" s="141"/>
      <c r="Q63" s="142"/>
      <c r="R63" s="142"/>
      <c r="S63" s="142"/>
      <c r="T63" s="142"/>
    </row>
    <row r="64" spans="1:25" s="7" customFormat="1">
      <c r="A64" s="109" t="s">
        <v>1170</v>
      </c>
      <c r="B64" s="114">
        <v>19895.14</v>
      </c>
      <c r="C64" s="114">
        <v>19895.14</v>
      </c>
      <c r="D64" s="114">
        <v>19895.14</v>
      </c>
      <c r="E64" s="114">
        <v>0</v>
      </c>
      <c r="F64" s="114"/>
      <c r="G64" s="114"/>
      <c r="H64" s="114"/>
      <c r="I64" s="114"/>
      <c r="K64" s="139"/>
      <c r="L64" s="139"/>
      <c r="M64" s="139"/>
      <c r="N64" s="140"/>
      <c r="O64" s="140"/>
      <c r="P64" s="141"/>
      <c r="Q64" s="142"/>
      <c r="R64" s="142"/>
      <c r="S64" s="142"/>
      <c r="T64" s="142"/>
    </row>
    <row r="65" spans="1:25" s="7" customFormat="1">
      <c r="A65" s="109" t="s">
        <v>1171</v>
      </c>
      <c r="B65" s="114">
        <v>23191.86</v>
      </c>
      <c r="C65" s="114">
        <v>13361.220000000001</v>
      </c>
      <c r="D65" s="114">
        <v>18276.54</v>
      </c>
      <c r="E65" s="114">
        <v>-4915.32</v>
      </c>
      <c r="F65" s="114"/>
      <c r="G65" s="114"/>
      <c r="H65" s="114"/>
      <c r="I65" s="114"/>
      <c r="K65" s="139"/>
      <c r="L65" s="139"/>
      <c r="M65" s="139"/>
      <c r="N65" s="140"/>
      <c r="O65" s="140"/>
      <c r="P65" s="141"/>
      <c r="Q65" s="142"/>
      <c r="R65" s="142"/>
      <c r="S65" s="142"/>
      <c r="T65" s="142"/>
    </row>
    <row r="66" spans="1:25" s="7" customFormat="1">
      <c r="A66" s="109" t="s">
        <v>1172</v>
      </c>
      <c r="B66" s="114">
        <v>42536.480000000003</v>
      </c>
      <c r="C66" s="114">
        <v>-17447.32</v>
      </c>
      <c r="D66" s="114">
        <v>12544.58</v>
      </c>
      <c r="E66" s="114">
        <v>-29991.9</v>
      </c>
      <c r="F66" s="114"/>
      <c r="G66" s="114"/>
      <c r="H66" s="114"/>
      <c r="I66" s="114"/>
      <c r="K66" s="139"/>
      <c r="L66" s="139"/>
      <c r="M66" s="139"/>
      <c r="N66" s="140"/>
      <c r="O66" s="140"/>
      <c r="P66" s="141"/>
      <c r="Q66" s="142"/>
      <c r="R66" s="142"/>
      <c r="S66" s="142"/>
      <c r="T66" s="142"/>
    </row>
    <row r="67" spans="1:25" s="7" customFormat="1">
      <c r="A67" s="109" t="s">
        <v>1173</v>
      </c>
      <c r="B67" s="114">
        <v>20722.330000000002</v>
      </c>
      <c r="C67" s="114">
        <v>19675.650000000001</v>
      </c>
      <c r="D67" s="114">
        <v>20198.990000000002</v>
      </c>
      <c r="E67" s="114">
        <v>-523.33999999999992</v>
      </c>
      <c r="F67" s="114"/>
      <c r="G67" s="114"/>
      <c r="H67" s="114"/>
      <c r="I67" s="114"/>
      <c r="K67" s="139"/>
      <c r="L67" s="139"/>
      <c r="M67" s="139"/>
      <c r="N67" s="140"/>
      <c r="O67" s="140"/>
      <c r="P67" s="141"/>
      <c r="Q67" s="142"/>
      <c r="R67" s="142"/>
      <c r="S67" s="142"/>
      <c r="T67" s="142"/>
    </row>
    <row r="68" spans="1:25">
      <c r="A68" s="109" t="s">
        <v>1174</v>
      </c>
      <c r="B68" s="114">
        <v>34950.21</v>
      </c>
      <c r="C68" s="114">
        <v>15013.25</v>
      </c>
      <c r="D68" s="114">
        <v>24981.73</v>
      </c>
      <c r="E68" s="114">
        <v>-9968.48</v>
      </c>
      <c r="F68" s="114"/>
      <c r="G68" s="114"/>
      <c r="H68" s="114"/>
      <c r="I68" s="114"/>
      <c r="J68" s="7"/>
      <c r="K68" s="139"/>
      <c r="M68" s="139"/>
      <c r="N68" s="140"/>
      <c r="O68" s="140"/>
      <c r="Q68" s="142"/>
      <c r="R68" s="142"/>
      <c r="S68" s="142"/>
      <c r="T68" s="142"/>
      <c r="U68" s="7"/>
      <c r="V68" s="7"/>
      <c r="W68" s="7"/>
      <c r="X68" s="7"/>
      <c r="Y68" s="7"/>
    </row>
    <row r="69" spans="1:25">
      <c r="A69" s="109" t="s">
        <v>1175</v>
      </c>
      <c r="B69" s="114">
        <v>12078.099999999999</v>
      </c>
      <c r="C69" s="114">
        <v>23174.159999999996</v>
      </c>
      <c r="D69" s="114">
        <v>17626.129999999997</v>
      </c>
      <c r="E69" s="114">
        <v>5548.03</v>
      </c>
      <c r="F69" s="114"/>
      <c r="G69" s="114"/>
      <c r="H69" s="114"/>
      <c r="I69" s="114"/>
      <c r="J69" s="7"/>
      <c r="K69" s="139"/>
      <c r="M69" s="139"/>
      <c r="N69" s="140"/>
      <c r="O69" s="140"/>
    </row>
    <row r="70" spans="1:25">
      <c r="A70" s="109" t="s">
        <v>1176</v>
      </c>
      <c r="B70" s="114">
        <v>35772.71</v>
      </c>
      <c r="C70" s="114">
        <v>28169.41</v>
      </c>
      <c r="D70" s="114">
        <v>31971.06</v>
      </c>
      <c r="E70" s="114">
        <v>-3801.65</v>
      </c>
      <c r="F70" s="114"/>
      <c r="G70" s="114"/>
      <c r="H70" s="114"/>
      <c r="I70" s="114"/>
      <c r="J70" s="7"/>
      <c r="K70" s="139"/>
      <c r="M70" s="139"/>
      <c r="N70" s="140"/>
      <c r="O70" s="140"/>
    </row>
    <row r="71" spans="1:25">
      <c r="A71" s="239" t="s">
        <v>841</v>
      </c>
      <c r="B71" s="114">
        <v>20080.939999999999</v>
      </c>
      <c r="C71" s="114">
        <v>16985.579999999998</v>
      </c>
      <c r="D71" s="114">
        <v>18533.259999999998</v>
      </c>
      <c r="E71" s="114">
        <v>-1547.6799999999998</v>
      </c>
      <c r="F71" s="114"/>
      <c r="G71" s="114"/>
      <c r="H71" s="114"/>
      <c r="I71" s="114"/>
      <c r="J71" s="7"/>
      <c r="K71" s="139"/>
      <c r="M71" s="139"/>
      <c r="N71" s="140"/>
      <c r="O71" s="140"/>
    </row>
    <row r="72" spans="1:25">
      <c r="A72" s="111" t="s">
        <v>645</v>
      </c>
      <c r="B72" s="178"/>
      <c r="C72" s="178"/>
      <c r="D72" s="178"/>
      <c r="E72" s="178"/>
      <c r="F72" s="124"/>
      <c r="H72" s="7"/>
      <c r="I72" s="7"/>
      <c r="J72" s="7"/>
      <c r="K72" s="7"/>
      <c r="L72" s="139"/>
      <c r="N72" s="139"/>
      <c r="O72" s="140"/>
      <c r="P72" s="140"/>
    </row>
    <row r="73" spans="1:25">
      <c r="A73" s="195"/>
      <c r="B73" s="178"/>
      <c r="C73" s="178"/>
      <c r="D73" s="178"/>
      <c r="E73" s="178"/>
      <c r="F73" s="124"/>
      <c r="H73" s="7"/>
      <c r="I73" s="7"/>
      <c r="J73" s="7"/>
      <c r="K73" s="7"/>
      <c r="L73" s="139"/>
      <c r="N73" s="139"/>
      <c r="O73" s="140"/>
      <c r="P73" s="140"/>
    </row>
    <row r="74" spans="1:25">
      <c r="A74" s="195"/>
      <c r="B74" s="178"/>
      <c r="C74" s="178"/>
      <c r="D74" s="178"/>
      <c r="E74" s="178"/>
      <c r="F74" s="124"/>
      <c r="H74" s="7"/>
      <c r="I74" s="7"/>
      <c r="J74" s="7"/>
      <c r="K74" s="7"/>
      <c r="L74" s="139"/>
      <c r="N74" s="139"/>
      <c r="O74" s="140"/>
      <c r="P74" s="140"/>
    </row>
    <row r="75" spans="1:25">
      <c r="A75" s="195"/>
      <c r="B75" s="178"/>
      <c r="C75" s="178"/>
      <c r="D75" s="178"/>
      <c r="E75" s="178"/>
      <c r="F75" s="124"/>
      <c r="H75" s="7"/>
      <c r="I75" s="7"/>
      <c r="J75" s="7"/>
      <c r="K75" s="7"/>
      <c r="L75" s="139"/>
      <c r="N75" s="139"/>
      <c r="O75" s="140"/>
      <c r="P75" s="140"/>
    </row>
    <row r="76" spans="1:25">
      <c r="A76" s="195"/>
      <c r="B76" s="186" t="s">
        <v>138</v>
      </c>
      <c r="C76" s="186" t="s">
        <v>351</v>
      </c>
      <c r="D76" s="186" t="s">
        <v>190</v>
      </c>
      <c r="E76" s="186" t="s">
        <v>191</v>
      </c>
      <c r="F76" s="124"/>
      <c r="H76" s="7"/>
      <c r="I76" s="7"/>
      <c r="J76" s="7"/>
      <c r="K76" s="7"/>
      <c r="L76" s="139"/>
      <c r="N76" s="139"/>
      <c r="O76" s="140"/>
      <c r="P76" s="140"/>
    </row>
    <row r="77" spans="1:25">
      <c r="A77" s="192">
        <v>2025</v>
      </c>
      <c r="B77" s="178">
        <v>158</v>
      </c>
      <c r="C77" s="178">
        <v>3</v>
      </c>
      <c r="D77" s="178">
        <v>3</v>
      </c>
      <c r="E77" s="178">
        <v>1</v>
      </c>
      <c r="F77" s="124"/>
      <c r="H77" s="7"/>
      <c r="I77" s="7"/>
      <c r="J77" s="7"/>
      <c r="K77" s="7"/>
      <c r="L77" s="139"/>
      <c r="N77" s="139"/>
      <c r="O77" s="140"/>
      <c r="P77" s="140"/>
    </row>
    <row r="78" spans="1:25">
      <c r="A78" s="192">
        <v>2024</v>
      </c>
      <c r="B78" s="178">
        <v>342</v>
      </c>
      <c r="C78" s="178">
        <v>8</v>
      </c>
      <c r="D78" s="178">
        <v>15</v>
      </c>
      <c r="E78" s="178">
        <v>2</v>
      </c>
      <c r="F78" s="124"/>
      <c r="H78" s="7"/>
      <c r="I78" s="7"/>
      <c r="J78" s="7"/>
      <c r="K78" s="7"/>
      <c r="L78" s="139"/>
      <c r="N78" s="139"/>
      <c r="O78" s="140"/>
      <c r="P78" s="140"/>
    </row>
    <row r="79" spans="1:25">
      <c r="A79" s="192">
        <v>2023</v>
      </c>
      <c r="B79" s="178">
        <v>348</v>
      </c>
      <c r="C79" s="178">
        <v>11</v>
      </c>
      <c r="D79" s="178">
        <v>26</v>
      </c>
      <c r="E79" s="178">
        <v>4</v>
      </c>
      <c r="F79" s="124"/>
      <c r="H79" s="7"/>
      <c r="I79" s="7"/>
      <c r="J79" s="7"/>
      <c r="K79" s="7"/>
      <c r="L79" s="139"/>
      <c r="N79" s="139"/>
      <c r="O79" s="140"/>
      <c r="P79" s="140"/>
    </row>
    <row r="80" spans="1:25">
      <c r="A80" s="192">
        <v>2022</v>
      </c>
      <c r="B80" s="178">
        <v>377</v>
      </c>
      <c r="C80" s="178">
        <v>7</v>
      </c>
      <c r="D80" s="178">
        <v>5</v>
      </c>
      <c r="E80" s="178">
        <v>0</v>
      </c>
      <c r="F80" s="124"/>
      <c r="H80" s="7"/>
      <c r="I80" s="7"/>
      <c r="J80" s="7"/>
      <c r="K80" s="7"/>
      <c r="L80" s="139"/>
      <c r="N80" s="139"/>
      <c r="O80" s="140"/>
      <c r="P80" s="140"/>
    </row>
    <row r="81" spans="1:25">
      <c r="A81" s="192">
        <v>2021</v>
      </c>
      <c r="B81" s="178">
        <v>353</v>
      </c>
      <c r="C81" s="178">
        <v>19</v>
      </c>
      <c r="D81" s="178">
        <v>4</v>
      </c>
      <c r="E81" s="178">
        <v>1</v>
      </c>
      <c r="F81" s="124"/>
      <c r="H81" s="7"/>
      <c r="I81" s="7"/>
      <c r="J81" s="7"/>
      <c r="K81" s="7"/>
      <c r="L81" s="139"/>
      <c r="N81" s="139"/>
      <c r="O81" s="140"/>
      <c r="P81" s="140"/>
    </row>
    <row r="82" spans="1:25">
      <c r="A82" s="192">
        <v>2020</v>
      </c>
      <c r="B82" s="178">
        <v>287</v>
      </c>
      <c r="C82" s="178">
        <v>11</v>
      </c>
      <c r="D82" s="178">
        <v>27</v>
      </c>
      <c r="E82" s="178">
        <v>42</v>
      </c>
      <c r="F82" s="124"/>
      <c r="H82" s="7"/>
      <c r="I82" s="7"/>
      <c r="J82" s="7"/>
      <c r="K82" s="7"/>
      <c r="L82" s="139"/>
      <c r="N82" s="139"/>
      <c r="O82" s="140"/>
      <c r="P82" s="140"/>
    </row>
    <row r="83" spans="1:25">
      <c r="A83" s="192">
        <v>2019</v>
      </c>
      <c r="B83" s="178">
        <v>355</v>
      </c>
      <c r="C83" s="178">
        <v>6</v>
      </c>
      <c r="D83" s="178">
        <v>7</v>
      </c>
      <c r="E83" s="178">
        <v>0</v>
      </c>
      <c r="F83" s="124"/>
      <c r="H83" s="7"/>
      <c r="I83" s="7"/>
      <c r="J83" s="7"/>
      <c r="K83" s="7"/>
      <c r="L83" s="139"/>
      <c r="N83" s="139"/>
      <c r="O83" s="140"/>
      <c r="P83" s="140"/>
    </row>
    <row r="84" spans="1:25">
      <c r="A84" s="192">
        <v>2018</v>
      </c>
      <c r="B84" s="178">
        <v>374</v>
      </c>
      <c r="C84" s="178">
        <v>6</v>
      </c>
      <c r="D84" s="178">
        <v>3</v>
      </c>
      <c r="E84" s="178">
        <v>0</v>
      </c>
      <c r="F84" s="124"/>
      <c r="H84" s="7"/>
      <c r="I84" s="7"/>
      <c r="J84" s="7"/>
      <c r="K84" s="7"/>
      <c r="L84" s="139"/>
      <c r="N84" s="139"/>
      <c r="O84" s="140"/>
      <c r="P84" s="140"/>
    </row>
    <row r="85" spans="1:25">
      <c r="A85" s="192">
        <v>2017</v>
      </c>
      <c r="B85" s="178">
        <v>351</v>
      </c>
      <c r="C85" s="178">
        <v>5</v>
      </c>
      <c r="D85" s="178">
        <v>9</v>
      </c>
      <c r="E85" s="178">
        <v>2</v>
      </c>
      <c r="F85" s="124"/>
      <c r="H85" s="7"/>
      <c r="I85" s="7"/>
      <c r="J85" s="7"/>
      <c r="K85" s="7"/>
      <c r="L85" s="139"/>
      <c r="N85" s="139"/>
      <c r="O85" s="140"/>
      <c r="P85" s="140"/>
    </row>
    <row r="86" spans="1:25">
      <c r="A86" s="5">
        <v>2016</v>
      </c>
      <c r="B86" s="64" t="s">
        <v>575</v>
      </c>
      <c r="C86" s="65">
        <v>7</v>
      </c>
      <c r="D86" s="65">
        <v>19</v>
      </c>
      <c r="E86" s="64" t="s">
        <v>512</v>
      </c>
      <c r="F86" s="124"/>
      <c r="H86" s="7"/>
      <c r="I86" s="7"/>
      <c r="J86" s="7"/>
      <c r="K86" s="7"/>
      <c r="L86" s="139"/>
      <c r="N86" s="139"/>
      <c r="O86" s="140"/>
      <c r="P86" s="140"/>
    </row>
    <row r="87" spans="1:25">
      <c r="A87" s="5">
        <v>2015</v>
      </c>
      <c r="B87" s="64" t="s">
        <v>575</v>
      </c>
      <c r="C87" s="65">
        <v>7</v>
      </c>
      <c r="D87" s="65">
        <v>16</v>
      </c>
      <c r="E87" s="64" t="s">
        <v>565</v>
      </c>
    </row>
    <row r="88" spans="1:25">
      <c r="A88" s="136" t="s">
        <v>538</v>
      </c>
      <c r="B88" s="65">
        <v>375</v>
      </c>
      <c r="C88" s="65">
        <v>8</v>
      </c>
      <c r="D88" s="65">
        <v>8</v>
      </c>
      <c r="E88" s="65">
        <v>0</v>
      </c>
    </row>
    <row r="89" spans="1:25">
      <c r="A89" s="136">
        <v>2013</v>
      </c>
      <c r="B89" s="65">
        <v>366</v>
      </c>
      <c r="C89" s="65">
        <v>15</v>
      </c>
      <c r="D89" s="65">
        <v>12</v>
      </c>
      <c r="E89" s="65">
        <v>0</v>
      </c>
    </row>
    <row r="90" spans="1:25">
      <c r="A90" s="136" t="s">
        <v>479</v>
      </c>
      <c r="B90" s="65">
        <v>333</v>
      </c>
      <c r="C90" s="65">
        <v>15</v>
      </c>
      <c r="D90" s="65">
        <v>11</v>
      </c>
      <c r="E90" s="65">
        <v>1</v>
      </c>
    </row>
    <row r="91" spans="1:25">
      <c r="A91" s="136" t="s">
        <v>452</v>
      </c>
      <c r="B91" s="65">
        <v>320</v>
      </c>
      <c r="C91" s="65">
        <v>22</v>
      </c>
      <c r="D91" s="65">
        <v>5</v>
      </c>
      <c r="E91" s="65" t="s">
        <v>238</v>
      </c>
    </row>
    <row r="92" spans="1:25">
      <c r="A92" s="136" t="s">
        <v>411</v>
      </c>
      <c r="B92" s="65">
        <v>243</v>
      </c>
      <c r="C92" s="65">
        <v>13</v>
      </c>
      <c r="D92" s="65">
        <v>4</v>
      </c>
      <c r="E92" s="65">
        <v>1</v>
      </c>
    </row>
    <row r="93" spans="1:25" s="7" customFormat="1">
      <c r="A93" s="136" t="s">
        <v>379</v>
      </c>
      <c r="B93" s="65">
        <v>151</v>
      </c>
      <c r="C93" s="65">
        <v>6</v>
      </c>
      <c r="D93" s="65">
        <v>68</v>
      </c>
      <c r="E93" s="65">
        <v>10</v>
      </c>
      <c r="F93" s="95"/>
      <c r="G93" s="95"/>
      <c r="H93" s="95"/>
      <c r="I93" s="95"/>
      <c r="J93" s="95"/>
      <c r="K93" s="95"/>
      <c r="L93" s="95"/>
      <c r="M93" s="139"/>
      <c r="N93" s="95"/>
      <c r="O93" s="95"/>
      <c r="P93" s="95"/>
      <c r="Q93" s="95"/>
      <c r="R93" s="95"/>
      <c r="S93" s="95"/>
      <c r="T93" s="95"/>
      <c r="U93" s="95"/>
      <c r="V93" s="95"/>
      <c r="W93" s="95"/>
      <c r="X93" s="95"/>
      <c r="Y93" s="95"/>
    </row>
    <row r="94" spans="1:25" s="7" customFormat="1">
      <c r="A94" s="136" t="s">
        <v>348</v>
      </c>
      <c r="B94" s="64" t="s">
        <v>535</v>
      </c>
      <c r="C94" s="65">
        <v>5</v>
      </c>
      <c r="D94" s="65">
        <v>40</v>
      </c>
      <c r="E94" s="64" t="s">
        <v>515</v>
      </c>
      <c r="F94" s="95"/>
      <c r="G94" s="95"/>
      <c r="H94" s="95"/>
      <c r="I94" s="95"/>
      <c r="J94" s="95"/>
      <c r="K94" s="95"/>
      <c r="L94" s="95"/>
      <c r="M94" s="139"/>
      <c r="N94" s="95"/>
      <c r="O94" s="95"/>
      <c r="P94" s="95"/>
      <c r="Q94" s="140"/>
      <c r="R94" s="142"/>
      <c r="S94" s="142"/>
      <c r="T94" s="142"/>
      <c r="U94" s="142"/>
    </row>
    <row r="95" spans="1:25" s="7" customFormat="1">
      <c r="A95" s="136" t="s">
        <v>318</v>
      </c>
      <c r="B95" s="101">
        <v>287</v>
      </c>
      <c r="C95" s="101">
        <v>11</v>
      </c>
      <c r="D95" s="101">
        <v>8</v>
      </c>
      <c r="E95" s="101">
        <v>4</v>
      </c>
      <c r="F95" s="95"/>
      <c r="G95" s="95"/>
      <c r="H95" s="95"/>
      <c r="I95" s="95"/>
      <c r="J95" s="95"/>
      <c r="K95" s="95"/>
      <c r="L95" s="95"/>
      <c r="M95" s="139"/>
      <c r="N95" s="95"/>
      <c r="O95" s="95"/>
      <c r="P95" s="95"/>
      <c r="Q95" s="140"/>
      <c r="R95" s="142"/>
      <c r="S95" s="142"/>
      <c r="T95" s="142"/>
      <c r="U95" s="142"/>
    </row>
    <row r="96" spans="1:25" s="7" customFormat="1">
      <c r="A96" s="136" t="s">
        <v>291</v>
      </c>
      <c r="B96" s="101">
        <v>299</v>
      </c>
      <c r="C96" s="101">
        <v>6</v>
      </c>
      <c r="D96" s="101">
        <v>7</v>
      </c>
      <c r="E96" s="101">
        <v>3</v>
      </c>
      <c r="F96" s="95"/>
      <c r="G96" s="95"/>
      <c r="H96" s="95"/>
      <c r="I96" s="95"/>
      <c r="J96" s="95"/>
      <c r="K96" s="95"/>
      <c r="L96" s="95"/>
      <c r="M96" s="139"/>
      <c r="N96" s="95"/>
      <c r="O96" s="95"/>
      <c r="P96" s="95"/>
      <c r="Q96" s="140"/>
      <c r="R96" s="142"/>
      <c r="S96" s="142"/>
      <c r="T96" s="142"/>
      <c r="U96" s="142"/>
    </row>
    <row r="97" spans="1:21" s="7" customFormat="1">
      <c r="A97" s="136" t="s">
        <v>262</v>
      </c>
      <c r="B97" s="101" t="s">
        <v>536</v>
      </c>
      <c r="C97" s="101">
        <v>10</v>
      </c>
      <c r="D97" s="101">
        <v>9</v>
      </c>
      <c r="E97" s="101" t="s">
        <v>512</v>
      </c>
      <c r="F97" s="95"/>
      <c r="G97" s="95"/>
      <c r="H97" s="95"/>
      <c r="I97" s="95"/>
      <c r="J97" s="95"/>
      <c r="K97" s="95"/>
      <c r="L97" s="95"/>
      <c r="M97" s="139"/>
      <c r="N97" s="95"/>
      <c r="O97" s="95"/>
      <c r="P97" s="95"/>
      <c r="Q97" s="140"/>
      <c r="R97" s="142"/>
      <c r="S97" s="142"/>
      <c r="T97" s="142"/>
      <c r="U97" s="142"/>
    </row>
    <row r="98" spans="1:21" s="7" customFormat="1">
      <c r="A98" s="136" t="s">
        <v>233</v>
      </c>
      <c r="B98" s="101">
        <v>272</v>
      </c>
      <c r="C98" s="101">
        <v>10</v>
      </c>
      <c r="D98" s="101">
        <v>3</v>
      </c>
      <c r="E98" s="101">
        <v>2</v>
      </c>
      <c r="F98" s="95"/>
      <c r="G98" s="95"/>
      <c r="H98" s="95"/>
      <c r="I98" s="95"/>
      <c r="J98" s="95"/>
      <c r="K98" s="95"/>
      <c r="L98" s="95"/>
      <c r="M98" s="139"/>
      <c r="N98" s="95"/>
      <c r="O98" s="95"/>
      <c r="P98" s="95"/>
      <c r="Q98" s="140"/>
      <c r="R98" s="142"/>
      <c r="S98" s="142"/>
      <c r="T98" s="142"/>
      <c r="U98" s="142"/>
    </row>
    <row r="99" spans="1:21" s="7" customFormat="1">
      <c r="A99" s="5"/>
      <c r="B99" s="47"/>
      <c r="C99" s="47"/>
      <c r="D99" s="47"/>
      <c r="E99" s="64"/>
      <c r="F99" s="95"/>
      <c r="G99" s="95"/>
      <c r="H99" s="95"/>
      <c r="I99" s="95"/>
      <c r="J99" s="95"/>
      <c r="K99" s="95"/>
      <c r="L99" s="95"/>
      <c r="M99" s="139"/>
      <c r="N99" s="95"/>
      <c r="O99" s="95"/>
      <c r="P99" s="95"/>
      <c r="Q99" s="140"/>
      <c r="R99" s="142"/>
      <c r="S99" s="142"/>
      <c r="T99" s="142"/>
      <c r="U99" s="142"/>
    </row>
    <row r="100" spans="1:21" s="7" customFormat="1">
      <c r="A100" s="5"/>
      <c r="B100" s="64"/>
      <c r="C100" s="65"/>
      <c r="D100" s="65"/>
      <c r="E100" s="64"/>
      <c r="F100" s="95"/>
      <c r="G100" s="95"/>
      <c r="H100" s="95"/>
      <c r="I100" s="95"/>
      <c r="J100" s="95"/>
      <c r="K100" s="95"/>
      <c r="L100" s="95"/>
      <c r="M100" s="139"/>
      <c r="N100" s="95"/>
      <c r="O100" s="95"/>
      <c r="P100" s="95"/>
      <c r="Q100" s="140"/>
      <c r="R100" s="142"/>
      <c r="S100" s="142"/>
      <c r="T100" s="142"/>
      <c r="U100" s="142"/>
    </row>
    <row r="101" spans="1:21" s="7" customFormat="1">
      <c r="A101" s="111" t="s">
        <v>106</v>
      </c>
      <c r="B101" s="112" t="s">
        <v>189</v>
      </c>
      <c r="C101" s="112" t="s">
        <v>383</v>
      </c>
      <c r="D101" s="112" t="s">
        <v>384</v>
      </c>
      <c r="E101" s="112" t="s">
        <v>385</v>
      </c>
      <c r="F101" s="124"/>
      <c r="G101" s="95"/>
      <c r="H101" s="95"/>
      <c r="I101" s="95"/>
      <c r="J101" s="95"/>
      <c r="L101" s="139"/>
      <c r="M101" s="139"/>
      <c r="N101" s="139"/>
      <c r="O101" s="140"/>
      <c r="P101" s="140"/>
      <c r="Q101" s="140"/>
      <c r="R101" s="142"/>
      <c r="S101" s="142"/>
      <c r="T101" s="142"/>
      <c r="U101" s="142"/>
    </row>
    <row r="102" spans="1:21" s="7" customFormat="1">
      <c r="A102" s="111" t="s">
        <v>107</v>
      </c>
      <c r="B102" s="112"/>
      <c r="C102" s="112"/>
      <c r="D102" s="112" t="s">
        <v>189</v>
      </c>
      <c r="E102" s="112" t="s">
        <v>189</v>
      </c>
      <c r="F102" s="124"/>
      <c r="G102" s="95"/>
      <c r="H102" s="144"/>
      <c r="I102" s="126"/>
      <c r="J102" s="95"/>
      <c r="L102" s="139"/>
      <c r="M102" s="139"/>
      <c r="N102" s="139"/>
      <c r="O102" s="140"/>
      <c r="P102" s="140"/>
      <c r="Q102" s="140"/>
      <c r="R102" s="142"/>
      <c r="S102" s="142"/>
      <c r="T102" s="142"/>
      <c r="U102" s="142"/>
    </row>
    <row r="103" spans="1:21" s="7" customFormat="1">
      <c r="A103" s="117" t="s">
        <v>318</v>
      </c>
      <c r="B103" s="178">
        <v>311</v>
      </c>
      <c r="C103" s="179">
        <v>22.923076923076923</v>
      </c>
      <c r="D103" s="178">
        <v>298</v>
      </c>
      <c r="E103" s="178">
        <v>13</v>
      </c>
      <c r="F103" s="124"/>
      <c r="G103" s="95"/>
      <c r="H103" s="144"/>
      <c r="I103" s="126"/>
      <c r="J103" s="95"/>
      <c r="L103" s="139"/>
      <c r="M103" s="139"/>
      <c r="N103" s="139"/>
      <c r="O103" s="140"/>
      <c r="P103" s="140"/>
      <c r="Q103" s="140"/>
      <c r="R103" s="142"/>
      <c r="S103" s="142"/>
      <c r="T103" s="142"/>
      <c r="U103" s="142"/>
    </row>
    <row r="104" spans="1:21" s="7" customFormat="1">
      <c r="A104" s="117">
        <v>2008</v>
      </c>
      <c r="B104" s="178">
        <v>303</v>
      </c>
      <c r="C104" s="179">
        <v>3.8870967741935485</v>
      </c>
      <c r="D104" s="178">
        <v>241</v>
      </c>
      <c r="E104" s="178">
        <v>62</v>
      </c>
      <c r="F104" s="124"/>
      <c r="G104" s="95"/>
      <c r="H104" s="144"/>
      <c r="I104" s="126"/>
      <c r="J104" s="95"/>
      <c r="L104" s="139"/>
      <c r="M104" s="139"/>
      <c r="N104" s="139"/>
      <c r="O104" s="140"/>
      <c r="P104" s="140"/>
      <c r="Q104" s="140"/>
      <c r="R104" s="142"/>
      <c r="S104" s="142"/>
      <c r="T104" s="142"/>
      <c r="U104" s="142"/>
    </row>
    <row r="105" spans="1:21" s="7" customFormat="1">
      <c r="A105" s="117">
        <v>2009</v>
      </c>
      <c r="B105" s="178">
        <v>235</v>
      </c>
      <c r="C105" s="179">
        <v>2.0128205128205128</v>
      </c>
      <c r="D105" s="178">
        <v>157</v>
      </c>
      <c r="E105" s="178">
        <v>78</v>
      </c>
      <c r="F105" s="124"/>
      <c r="G105" s="95"/>
      <c r="H105" s="144"/>
      <c r="I105" s="126"/>
      <c r="J105" s="95"/>
      <c r="L105" s="139"/>
      <c r="M105" s="139"/>
      <c r="N105" s="139"/>
      <c r="O105" s="140"/>
      <c r="P105" s="140"/>
      <c r="Q105" s="140"/>
      <c r="R105" s="142"/>
      <c r="S105" s="142"/>
      <c r="T105" s="142"/>
      <c r="U105" s="142"/>
    </row>
    <row r="106" spans="1:21" s="7" customFormat="1">
      <c r="A106" s="117">
        <v>2010</v>
      </c>
      <c r="B106" s="178">
        <v>261</v>
      </c>
      <c r="C106" s="179">
        <v>51.2</v>
      </c>
      <c r="D106" s="178">
        <v>256</v>
      </c>
      <c r="E106" s="178">
        <v>5</v>
      </c>
      <c r="F106" s="124"/>
      <c r="G106" s="95"/>
      <c r="H106" s="144"/>
      <c r="I106" s="126"/>
      <c r="J106" s="95"/>
      <c r="L106" s="139"/>
      <c r="M106" s="139"/>
      <c r="N106" s="139"/>
      <c r="O106" s="140"/>
      <c r="P106" s="140"/>
      <c r="Q106" s="140"/>
      <c r="R106" s="142"/>
      <c r="S106" s="142"/>
      <c r="T106" s="142"/>
      <c r="U106" s="142"/>
    </row>
    <row r="107" spans="1:21" s="7" customFormat="1">
      <c r="A107" s="117">
        <v>2011</v>
      </c>
      <c r="B107" s="178">
        <v>348</v>
      </c>
      <c r="C107" s="179">
        <v>68.599999999999994</v>
      </c>
      <c r="D107" s="178">
        <v>343</v>
      </c>
      <c r="E107" s="178">
        <v>5</v>
      </c>
      <c r="F107" s="124"/>
      <c r="G107" s="95"/>
      <c r="H107" s="144"/>
      <c r="I107" s="126"/>
      <c r="J107" s="95"/>
      <c r="L107" s="139"/>
      <c r="M107" s="139"/>
      <c r="N107" s="139"/>
      <c r="O107" s="140"/>
      <c r="P107" s="140"/>
      <c r="Q107" s="140"/>
      <c r="R107" s="142"/>
      <c r="S107" s="142"/>
      <c r="T107" s="142"/>
      <c r="U107" s="142"/>
    </row>
    <row r="108" spans="1:21" s="7" customFormat="1">
      <c r="A108" s="117" t="s">
        <v>479</v>
      </c>
      <c r="B108" s="178">
        <v>360</v>
      </c>
      <c r="C108" s="179">
        <v>29</v>
      </c>
      <c r="D108" s="178">
        <v>348</v>
      </c>
      <c r="E108" s="178">
        <v>12</v>
      </c>
      <c r="F108" s="124"/>
      <c r="G108" s="95"/>
      <c r="H108" s="144"/>
      <c r="I108" s="126"/>
      <c r="J108" s="95"/>
      <c r="L108" s="139"/>
      <c r="M108" s="139"/>
      <c r="N108" s="139"/>
      <c r="O108" s="140"/>
      <c r="P108" s="140"/>
      <c r="Q108" s="140"/>
      <c r="R108" s="142"/>
      <c r="S108" s="142"/>
      <c r="T108" s="142"/>
      <c r="U108" s="142"/>
    </row>
    <row r="109" spans="1:21" s="7" customFormat="1">
      <c r="A109" s="117" t="s">
        <v>508</v>
      </c>
      <c r="B109" s="178">
        <v>393</v>
      </c>
      <c r="C109" s="179">
        <v>31.75</v>
      </c>
      <c r="D109" s="178">
        <v>381</v>
      </c>
      <c r="E109" s="178">
        <v>12</v>
      </c>
      <c r="F109" s="124"/>
      <c r="G109" s="95"/>
      <c r="H109" s="144"/>
      <c r="I109" s="126"/>
      <c r="J109" s="95"/>
      <c r="L109" s="139"/>
      <c r="M109" s="139"/>
      <c r="N109" s="139"/>
      <c r="O109" s="140"/>
      <c r="P109" s="140"/>
      <c r="Q109" s="140"/>
      <c r="R109" s="142"/>
      <c r="S109" s="142"/>
      <c r="T109" s="142"/>
      <c r="U109" s="142"/>
    </row>
    <row r="110" spans="1:21" s="7" customFormat="1">
      <c r="A110" s="117" t="s">
        <v>539</v>
      </c>
      <c r="B110" s="178">
        <v>391</v>
      </c>
      <c r="C110" s="179">
        <v>47.875</v>
      </c>
      <c r="D110" s="178">
        <v>383</v>
      </c>
      <c r="E110" s="178">
        <v>8</v>
      </c>
      <c r="F110" s="124"/>
      <c r="G110" s="95"/>
      <c r="H110" s="144"/>
      <c r="I110" s="126"/>
      <c r="J110" s="95"/>
      <c r="L110" s="139"/>
      <c r="M110" s="139"/>
      <c r="N110" s="139"/>
      <c r="O110" s="140"/>
      <c r="P110" s="140"/>
      <c r="Q110" s="140"/>
      <c r="R110" s="142"/>
      <c r="S110" s="142"/>
      <c r="T110" s="142"/>
      <c r="U110" s="142"/>
    </row>
    <row r="111" spans="1:21" s="7" customFormat="1">
      <c r="A111" s="117" t="s">
        <v>577</v>
      </c>
      <c r="B111" s="178">
        <v>370</v>
      </c>
      <c r="C111" s="179">
        <v>18.473684210526315</v>
      </c>
      <c r="D111" s="178">
        <v>351</v>
      </c>
      <c r="E111" s="178">
        <v>19</v>
      </c>
      <c r="F111" s="124"/>
      <c r="G111" s="95"/>
      <c r="H111" s="144"/>
      <c r="I111" s="126"/>
      <c r="J111" s="95"/>
      <c r="L111" s="139"/>
      <c r="M111" s="139"/>
      <c r="N111" s="139"/>
      <c r="O111" s="140"/>
      <c r="P111" s="140"/>
      <c r="Q111" s="140"/>
      <c r="R111" s="142"/>
      <c r="S111" s="142"/>
      <c r="T111" s="142"/>
      <c r="U111" s="142"/>
    </row>
    <row r="112" spans="1:21" s="7" customFormat="1">
      <c r="A112" s="117" t="s">
        <v>587</v>
      </c>
      <c r="B112" s="178">
        <v>372</v>
      </c>
      <c r="C112" s="179">
        <v>16.71</v>
      </c>
      <c r="D112" s="178">
        <v>351</v>
      </c>
      <c r="E112" s="178">
        <v>21</v>
      </c>
      <c r="F112" s="124"/>
      <c r="G112" s="95"/>
      <c r="H112" s="144"/>
      <c r="I112" s="126"/>
      <c r="J112" s="95"/>
      <c r="L112" s="139"/>
      <c r="M112" s="139"/>
      <c r="N112" s="139"/>
      <c r="O112" s="140"/>
      <c r="P112" s="140"/>
      <c r="Q112" s="140"/>
      <c r="R112" s="142"/>
      <c r="S112" s="142"/>
      <c r="T112" s="142"/>
      <c r="U112" s="142"/>
    </row>
    <row r="113" spans="1:25" s="7" customFormat="1">
      <c r="A113" s="117" t="s">
        <v>631</v>
      </c>
      <c r="B113" s="178">
        <v>367</v>
      </c>
      <c r="C113" s="179">
        <v>32.36</v>
      </c>
      <c r="D113" s="178">
        <v>356</v>
      </c>
      <c r="E113" s="178">
        <v>11</v>
      </c>
      <c r="F113" s="124"/>
      <c r="G113" s="95"/>
      <c r="H113" s="144"/>
      <c r="I113" s="126"/>
      <c r="J113" s="95"/>
      <c r="L113" s="139"/>
      <c r="M113" s="139"/>
      <c r="N113" s="139"/>
      <c r="O113" s="140"/>
      <c r="P113" s="140"/>
      <c r="Q113" s="140"/>
      <c r="R113" s="142"/>
      <c r="S113" s="142"/>
      <c r="T113" s="142"/>
      <c r="U113" s="142"/>
    </row>
    <row r="114" spans="1:25" s="7" customFormat="1">
      <c r="A114" s="117" t="s">
        <v>658</v>
      </c>
      <c r="B114" s="178">
        <v>383</v>
      </c>
      <c r="C114" s="179">
        <v>126.66666666666667</v>
      </c>
      <c r="D114" s="178">
        <v>380</v>
      </c>
      <c r="E114" s="178">
        <v>3</v>
      </c>
      <c r="F114" s="124"/>
      <c r="G114" s="95"/>
      <c r="H114" s="144"/>
      <c r="I114" s="126"/>
      <c r="J114" s="95"/>
      <c r="L114" s="139"/>
      <c r="M114" s="139"/>
      <c r="N114" s="139"/>
      <c r="O114" s="140"/>
      <c r="P114" s="140"/>
      <c r="Q114" s="140"/>
      <c r="R114" s="142"/>
      <c r="S114" s="142"/>
      <c r="T114" s="142"/>
      <c r="U114" s="142"/>
    </row>
    <row r="115" spans="1:25" s="7" customFormat="1">
      <c r="A115" s="117" t="s">
        <v>661</v>
      </c>
      <c r="B115" s="178">
        <v>368</v>
      </c>
      <c r="C115" s="179">
        <v>51.571428571428569</v>
      </c>
      <c r="D115" s="178">
        <v>361</v>
      </c>
      <c r="E115" s="178">
        <v>7</v>
      </c>
      <c r="F115" s="124"/>
      <c r="G115" s="95"/>
      <c r="H115" s="144"/>
      <c r="I115" s="126"/>
      <c r="J115" s="95"/>
      <c r="L115" s="139"/>
      <c r="M115" s="139"/>
      <c r="N115" s="139"/>
      <c r="O115" s="140"/>
      <c r="P115" s="140"/>
      <c r="Q115" s="140"/>
      <c r="R115" s="142"/>
      <c r="S115" s="142"/>
      <c r="T115" s="142"/>
      <c r="U115" s="142"/>
    </row>
    <row r="116" spans="1:25" s="7" customFormat="1">
      <c r="A116" s="117" t="s">
        <v>692</v>
      </c>
      <c r="B116" s="178">
        <v>367</v>
      </c>
      <c r="C116" s="179">
        <v>4.3188405797101446</v>
      </c>
      <c r="D116" s="178">
        <v>298</v>
      </c>
      <c r="E116" s="178">
        <v>69</v>
      </c>
      <c r="F116" s="124"/>
      <c r="G116" s="95"/>
      <c r="H116" s="144"/>
      <c r="I116" s="126"/>
      <c r="J116" s="95"/>
      <c r="L116" s="139"/>
      <c r="M116" s="139"/>
      <c r="N116" s="139"/>
      <c r="O116" s="140"/>
      <c r="P116" s="140"/>
      <c r="Q116" s="140"/>
      <c r="R116" s="142"/>
      <c r="S116" s="142"/>
      <c r="T116" s="142"/>
      <c r="U116" s="142"/>
    </row>
    <row r="117" spans="1:25" s="7" customFormat="1">
      <c r="A117" s="117" t="s">
        <v>743</v>
      </c>
      <c r="B117" s="178">
        <v>377</v>
      </c>
      <c r="C117" s="179">
        <v>74.400000000000006</v>
      </c>
      <c r="D117" s="178">
        <v>372</v>
      </c>
      <c r="E117" s="178">
        <v>5</v>
      </c>
      <c r="F117" s="124"/>
      <c r="G117" s="95"/>
      <c r="H117" s="144"/>
      <c r="I117" s="126"/>
      <c r="J117" s="95"/>
      <c r="L117" s="139"/>
      <c r="M117" s="139"/>
      <c r="N117" s="139"/>
      <c r="O117" s="140"/>
      <c r="P117" s="140"/>
      <c r="Q117" s="140"/>
      <c r="R117" s="142"/>
      <c r="S117" s="142"/>
      <c r="T117" s="142"/>
      <c r="U117" s="142"/>
    </row>
    <row r="118" spans="1:25" s="7" customFormat="1">
      <c r="A118" s="117" t="s">
        <v>776</v>
      </c>
      <c r="B118" s="178">
        <v>389</v>
      </c>
      <c r="C118" s="179">
        <v>76.8</v>
      </c>
      <c r="D118" s="178">
        <v>384</v>
      </c>
      <c r="E118" s="178">
        <v>5</v>
      </c>
      <c r="F118" s="124"/>
      <c r="G118" s="95"/>
      <c r="H118" s="144"/>
      <c r="I118" s="126"/>
      <c r="J118" s="95"/>
      <c r="L118" s="139"/>
      <c r="M118" s="139"/>
      <c r="N118" s="139"/>
      <c r="O118" s="140"/>
      <c r="P118" s="140"/>
      <c r="Q118" s="140"/>
      <c r="R118" s="142"/>
      <c r="S118" s="142"/>
      <c r="T118" s="142"/>
      <c r="U118" s="142"/>
    </row>
    <row r="119" spans="1:25" s="7" customFormat="1">
      <c r="A119" s="117" t="s">
        <v>809</v>
      </c>
      <c r="B119" s="178">
        <v>389</v>
      </c>
      <c r="C119" s="179">
        <v>11.966666666666667</v>
      </c>
      <c r="D119" s="178">
        <v>359</v>
      </c>
      <c r="E119" s="178">
        <v>30</v>
      </c>
      <c r="F119" s="124"/>
      <c r="G119" s="95"/>
      <c r="H119" s="144"/>
      <c r="I119" s="126"/>
      <c r="J119" s="95"/>
      <c r="L119" s="139"/>
      <c r="M119" s="139"/>
      <c r="N119" s="139"/>
      <c r="O119" s="140"/>
      <c r="P119" s="140"/>
      <c r="Q119" s="140"/>
      <c r="R119" s="142"/>
      <c r="S119" s="142"/>
      <c r="T119" s="142"/>
      <c r="U119" s="142"/>
    </row>
    <row r="120" spans="1:25" s="7" customFormat="1">
      <c r="A120" s="117" t="s">
        <v>836</v>
      </c>
      <c r="B120" s="178">
        <v>367</v>
      </c>
      <c r="C120" s="179">
        <v>20.588235294117649</v>
      </c>
      <c r="D120" s="178">
        <v>350</v>
      </c>
      <c r="E120" s="178">
        <v>17</v>
      </c>
      <c r="F120" s="124"/>
      <c r="G120" s="95"/>
      <c r="H120" s="144"/>
      <c r="I120" s="126"/>
      <c r="J120" s="95"/>
      <c r="L120" s="139"/>
      <c r="M120" s="139"/>
      <c r="N120" s="139"/>
      <c r="O120" s="140"/>
      <c r="P120" s="140"/>
      <c r="Q120" s="140"/>
      <c r="R120" s="142"/>
      <c r="S120" s="142"/>
      <c r="T120" s="142"/>
      <c r="U120" s="142"/>
    </row>
    <row r="121" spans="1:25" s="7" customFormat="1">
      <c r="A121" s="117" t="s">
        <v>842</v>
      </c>
      <c r="B121" s="178">
        <v>165</v>
      </c>
      <c r="C121" s="179">
        <v>40.25</v>
      </c>
      <c r="D121" s="178">
        <v>161</v>
      </c>
      <c r="E121" s="178">
        <v>4</v>
      </c>
      <c r="F121" s="124"/>
      <c r="G121" s="95"/>
      <c r="H121" s="144"/>
      <c r="I121" s="126"/>
      <c r="J121" s="95"/>
      <c r="L121" s="139"/>
      <c r="M121" s="139"/>
      <c r="N121" s="139"/>
      <c r="O121" s="140"/>
      <c r="P121" s="140"/>
      <c r="Q121" s="140"/>
      <c r="R121" s="142"/>
      <c r="S121" s="142"/>
      <c r="T121" s="142"/>
      <c r="U121" s="142"/>
    </row>
    <row r="122" spans="1:25" s="7" customFormat="1">
      <c r="A122" s="125" t="s">
        <v>194</v>
      </c>
      <c r="B122" s="191">
        <v>6149</v>
      </c>
      <c r="C122" s="179">
        <v>16.875</v>
      </c>
      <c r="D122" s="178">
        <v>5805</v>
      </c>
      <c r="E122" s="178">
        <v>344</v>
      </c>
      <c r="F122" s="124"/>
      <c r="G122" s="95"/>
      <c r="H122" s="144"/>
      <c r="I122" s="126"/>
      <c r="J122" s="95"/>
      <c r="L122" s="139"/>
      <c r="M122" s="139"/>
      <c r="N122" s="139"/>
      <c r="O122" s="140"/>
      <c r="P122" s="140"/>
      <c r="Q122" s="140"/>
      <c r="R122" s="142"/>
      <c r="S122" s="142"/>
      <c r="T122" s="142"/>
      <c r="U122" s="142"/>
    </row>
    <row r="123" spans="1:25">
      <c r="A123" s="195"/>
      <c r="B123" s="178"/>
      <c r="C123" s="178"/>
      <c r="D123" s="178"/>
      <c r="E123" s="178"/>
      <c r="F123" s="124"/>
      <c r="H123" s="144"/>
      <c r="I123" s="126"/>
      <c r="K123" s="7"/>
      <c r="L123" s="139"/>
      <c r="M123" s="139"/>
      <c r="N123" s="139"/>
      <c r="O123" s="140"/>
      <c r="P123" s="140"/>
      <c r="Q123" s="140"/>
      <c r="R123" s="142"/>
      <c r="S123" s="142"/>
      <c r="T123" s="142"/>
      <c r="U123" s="142"/>
      <c r="V123" s="7"/>
      <c r="W123" s="7"/>
      <c r="X123" s="7"/>
      <c r="Y123" s="7"/>
    </row>
    <row r="124" spans="1:25">
      <c r="A124" s="111" t="s">
        <v>386</v>
      </c>
      <c r="B124" s="112" t="s">
        <v>387</v>
      </c>
      <c r="C124" s="112" t="s">
        <v>169</v>
      </c>
      <c r="D124" s="112" t="s">
        <v>384</v>
      </c>
      <c r="E124" s="112" t="s">
        <v>385</v>
      </c>
      <c r="F124" s="124"/>
      <c r="H124" s="144"/>
      <c r="I124" s="126"/>
      <c r="K124" s="7"/>
      <c r="L124" s="139"/>
      <c r="M124" s="139"/>
      <c r="N124" s="139"/>
      <c r="O124" s="140"/>
      <c r="P124" s="140"/>
    </row>
    <row r="125" spans="1:25">
      <c r="A125" s="117">
        <v>2007</v>
      </c>
      <c r="B125" s="113">
        <v>37175.24</v>
      </c>
      <c r="C125" s="113">
        <v>25454.84</v>
      </c>
      <c r="D125" s="113">
        <v>31315.040000000001</v>
      </c>
      <c r="E125" s="113">
        <v>-5860.2</v>
      </c>
      <c r="F125" s="124"/>
      <c r="H125" s="7"/>
      <c r="I125" s="7"/>
      <c r="J125" s="7"/>
      <c r="K125" s="7"/>
      <c r="L125" s="139"/>
      <c r="M125" s="139"/>
      <c r="N125" s="139"/>
      <c r="O125" s="140"/>
      <c r="P125" s="140"/>
    </row>
    <row r="126" spans="1:25">
      <c r="A126" s="117">
        <v>2008</v>
      </c>
      <c r="B126" s="113">
        <v>59711.68</v>
      </c>
      <c r="C126" s="113">
        <v>-21506.18</v>
      </c>
      <c r="D126" s="113">
        <v>19102.75</v>
      </c>
      <c r="E126" s="113">
        <v>-40608.93</v>
      </c>
      <c r="F126" s="124"/>
      <c r="H126" s="7"/>
      <c r="I126" s="7"/>
      <c r="J126" s="7"/>
      <c r="K126" s="7"/>
      <c r="L126" s="139"/>
      <c r="M126" s="139"/>
      <c r="N126" s="139"/>
      <c r="O126" s="140"/>
      <c r="P126" s="140"/>
    </row>
    <row r="127" spans="1:25">
      <c r="A127" s="117">
        <v>2009</v>
      </c>
      <c r="B127" s="113">
        <v>58790.21</v>
      </c>
      <c r="C127" s="113">
        <v>-37301.910000000003</v>
      </c>
      <c r="D127" s="113">
        <v>10744.15</v>
      </c>
      <c r="E127" s="113">
        <v>-48046.060000000005</v>
      </c>
      <c r="F127" s="124"/>
      <c r="H127" s="7"/>
      <c r="I127" s="7"/>
      <c r="J127" s="7"/>
      <c r="K127" s="7"/>
      <c r="L127" s="139"/>
      <c r="M127" s="139"/>
      <c r="N127" s="139"/>
      <c r="O127" s="140"/>
      <c r="P127" s="140"/>
    </row>
    <row r="128" spans="1:25">
      <c r="A128" s="117">
        <v>2010</v>
      </c>
      <c r="B128" s="113">
        <v>21671.22</v>
      </c>
      <c r="C128" s="113">
        <v>20650.419999999998</v>
      </c>
      <c r="D128" s="113">
        <v>21160.82</v>
      </c>
      <c r="E128" s="113">
        <v>-510.40000000000003</v>
      </c>
      <c r="F128" s="124"/>
      <c r="H128" s="7"/>
      <c r="I128" s="7"/>
      <c r="J128" s="7"/>
      <c r="K128" s="7"/>
      <c r="L128" s="139"/>
      <c r="N128" s="139"/>
      <c r="O128" s="140"/>
      <c r="P128" s="140"/>
    </row>
    <row r="129" spans="1:25">
      <c r="A129" s="117">
        <v>2011</v>
      </c>
      <c r="B129" s="113">
        <v>42286.78</v>
      </c>
      <c r="C129" s="113">
        <v>40655.119999999995</v>
      </c>
      <c r="D129" s="113">
        <v>41470.949999999997</v>
      </c>
      <c r="E129" s="113">
        <v>-815.83</v>
      </c>
      <c r="F129" s="124"/>
      <c r="H129" s="7"/>
      <c r="I129" s="7"/>
      <c r="J129" s="7"/>
      <c r="K129" s="7"/>
      <c r="L129" s="139"/>
      <c r="N129" s="139"/>
      <c r="O129" s="140"/>
      <c r="P129" s="140"/>
    </row>
    <row r="130" spans="1:25">
      <c r="A130" s="117" t="s">
        <v>478</v>
      </c>
      <c r="B130" s="113">
        <v>51778.130000000005</v>
      </c>
      <c r="C130" s="113">
        <v>42520.17</v>
      </c>
      <c r="D130" s="113">
        <v>47149.15</v>
      </c>
      <c r="E130" s="113">
        <v>-4628.9800000000005</v>
      </c>
      <c r="F130" s="124"/>
      <c r="H130" s="7"/>
      <c r="I130" s="7"/>
      <c r="J130" s="7"/>
      <c r="K130" s="7"/>
      <c r="L130" s="139"/>
      <c r="N130" s="139"/>
      <c r="O130" s="140"/>
      <c r="P130" s="140"/>
    </row>
    <row r="131" spans="1:25" s="118" customFormat="1">
      <c r="A131" s="117" t="s">
        <v>505</v>
      </c>
      <c r="B131" s="114">
        <v>48857.11</v>
      </c>
      <c r="C131" s="114">
        <v>43090.210000000006</v>
      </c>
      <c r="D131" s="114">
        <v>45973.66</v>
      </c>
      <c r="E131" s="114">
        <v>-2883.45</v>
      </c>
      <c r="F131" s="124"/>
      <c r="G131" s="95"/>
      <c r="H131" s="7"/>
      <c r="I131" s="7"/>
      <c r="J131" s="7"/>
      <c r="K131" s="7"/>
      <c r="L131" s="139"/>
      <c r="M131" s="95"/>
      <c r="N131" s="139"/>
      <c r="O131" s="95"/>
      <c r="P131" s="95"/>
      <c r="Q131" s="95"/>
      <c r="R131" s="95"/>
      <c r="S131" s="95"/>
      <c r="T131" s="95"/>
      <c r="U131" s="95"/>
      <c r="V131" s="95"/>
      <c r="W131" s="95"/>
      <c r="X131" s="95"/>
      <c r="Y131" s="95"/>
    </row>
    <row r="132" spans="1:25" s="118" customFormat="1">
      <c r="A132" s="117" t="s">
        <v>539</v>
      </c>
      <c r="B132" s="113">
        <v>45447.859999999993</v>
      </c>
      <c r="C132" s="113">
        <v>40938.32</v>
      </c>
      <c r="D132" s="113">
        <v>43193.09</v>
      </c>
      <c r="E132" s="113">
        <v>-2254.77</v>
      </c>
      <c r="F132" s="124"/>
      <c r="G132" s="95"/>
      <c r="H132" s="7"/>
      <c r="I132" s="7"/>
      <c r="J132" s="7"/>
      <c r="K132" s="7"/>
      <c r="L132" s="139"/>
      <c r="M132" s="95"/>
      <c r="N132" s="139"/>
      <c r="O132" s="95"/>
      <c r="P132" s="95"/>
    </row>
    <row r="133" spans="1:25">
      <c r="A133" s="117" t="s">
        <v>577</v>
      </c>
      <c r="B133" s="113">
        <v>49052.32</v>
      </c>
      <c r="C133" s="113">
        <v>29172.32</v>
      </c>
      <c r="D133" s="113">
        <v>39112.32</v>
      </c>
      <c r="E133" s="113">
        <v>-9940</v>
      </c>
      <c r="F133" s="124"/>
      <c r="H133" s="7"/>
      <c r="I133" s="7"/>
      <c r="J133" s="7"/>
      <c r="K133" s="7"/>
      <c r="L133" s="139"/>
      <c r="M133" s="118"/>
      <c r="N133" s="139"/>
      <c r="Q133" s="118"/>
      <c r="R133" s="118"/>
      <c r="S133" s="118"/>
      <c r="T133" s="118"/>
      <c r="U133" s="118"/>
      <c r="V133" s="118"/>
      <c r="W133" s="118"/>
      <c r="X133" s="118"/>
      <c r="Y133" s="118"/>
    </row>
    <row r="134" spans="1:25">
      <c r="A134" s="117" t="s">
        <v>587</v>
      </c>
      <c r="B134" s="113">
        <v>40611</v>
      </c>
      <c r="C134" s="113">
        <v>25160</v>
      </c>
      <c r="D134" s="113">
        <v>32886</v>
      </c>
      <c r="E134" s="113">
        <v>-7726</v>
      </c>
      <c r="F134" s="124"/>
      <c r="H134" s="7"/>
      <c r="I134" s="7"/>
      <c r="J134" s="7"/>
      <c r="K134" s="7"/>
      <c r="L134" s="139"/>
      <c r="M134" s="118"/>
      <c r="N134" s="139"/>
    </row>
    <row r="135" spans="1:25">
      <c r="A135" s="117" t="s">
        <v>629</v>
      </c>
      <c r="B135" s="113">
        <v>45831.829999999994</v>
      </c>
      <c r="C135" s="113">
        <v>31545.85</v>
      </c>
      <c r="D135" s="113">
        <v>38688.839999999997</v>
      </c>
      <c r="E135" s="113">
        <v>-7142.99</v>
      </c>
      <c r="F135" s="124"/>
      <c r="G135" s="204"/>
      <c r="H135" s="7"/>
      <c r="I135" s="7"/>
      <c r="J135" s="7"/>
      <c r="K135" s="7"/>
      <c r="L135" s="139"/>
      <c r="M135" s="118"/>
      <c r="N135" s="139"/>
    </row>
    <row r="136" spans="1:25">
      <c r="A136" s="117" t="s">
        <v>660</v>
      </c>
      <c r="B136" s="113">
        <v>58054</v>
      </c>
      <c r="C136" s="113">
        <v>49655</v>
      </c>
      <c r="D136" s="113">
        <v>53855</v>
      </c>
      <c r="E136" s="113">
        <v>-4200</v>
      </c>
      <c r="F136" s="124"/>
      <c r="H136" s="7"/>
      <c r="I136" s="7"/>
      <c r="J136" s="7"/>
      <c r="K136" s="7"/>
      <c r="L136" s="139"/>
      <c r="M136" s="118"/>
      <c r="N136" s="139"/>
    </row>
    <row r="137" spans="1:25">
      <c r="A137" s="117" t="s">
        <v>689</v>
      </c>
      <c r="B137" s="113">
        <v>50736.65</v>
      </c>
      <c r="C137" s="113">
        <v>39826.35</v>
      </c>
      <c r="D137" s="113">
        <v>45281.5</v>
      </c>
      <c r="E137" s="113">
        <v>-5455.15</v>
      </c>
      <c r="F137" s="124"/>
      <c r="H137" s="7"/>
      <c r="I137" s="7"/>
      <c r="J137" s="7"/>
      <c r="K137" s="7"/>
      <c r="L137" s="139"/>
      <c r="M137" s="118"/>
      <c r="N137" s="139"/>
    </row>
    <row r="138" spans="1:25">
      <c r="A138" s="117" t="s">
        <v>692</v>
      </c>
      <c r="B138" s="113">
        <v>82211.19</v>
      </c>
      <c r="C138" s="113">
        <v>-22402.410000000003</v>
      </c>
      <c r="D138" s="113">
        <v>29904.39</v>
      </c>
      <c r="E138" s="113">
        <v>-52306.8</v>
      </c>
      <c r="F138" s="124"/>
      <c r="H138" s="7"/>
      <c r="I138" s="7"/>
      <c r="J138" s="7"/>
      <c r="K138" s="7"/>
      <c r="L138" s="139"/>
      <c r="M138" s="118"/>
      <c r="N138" s="139"/>
    </row>
    <row r="139" spans="1:25">
      <c r="A139" s="117" t="s">
        <v>743</v>
      </c>
      <c r="B139" s="113">
        <v>60084.99</v>
      </c>
      <c r="C139" s="113">
        <v>54851.950000000004</v>
      </c>
      <c r="D139" s="113">
        <v>57468.47</v>
      </c>
      <c r="E139" s="113">
        <v>-2616.52</v>
      </c>
      <c r="F139" s="124"/>
      <c r="H139" s="7"/>
      <c r="I139" s="7"/>
      <c r="J139" s="7"/>
      <c r="K139" s="7"/>
      <c r="L139" s="139"/>
      <c r="M139" s="118"/>
      <c r="N139" s="139"/>
    </row>
    <row r="140" spans="1:25">
      <c r="A140" s="117" t="s">
        <v>776</v>
      </c>
      <c r="B140" s="113">
        <v>68357.81</v>
      </c>
      <c r="C140" s="113">
        <v>49659.29</v>
      </c>
      <c r="D140" s="113">
        <v>59008.55</v>
      </c>
      <c r="E140" s="113">
        <v>-9349.26</v>
      </c>
      <c r="F140" s="124"/>
      <c r="H140" s="7"/>
      <c r="I140" s="7"/>
      <c r="J140" s="7"/>
      <c r="K140" s="7"/>
      <c r="L140" s="139"/>
      <c r="M140" s="118"/>
      <c r="N140" s="139"/>
    </row>
    <row r="141" spans="1:25">
      <c r="A141" s="117" t="s">
        <v>809</v>
      </c>
      <c r="B141" s="113">
        <v>65130.740000000005</v>
      </c>
      <c r="C141" s="113">
        <v>31203.08</v>
      </c>
      <c r="D141" s="113">
        <v>48166.91</v>
      </c>
      <c r="E141" s="113">
        <v>-16963.830000000002</v>
      </c>
      <c r="F141" s="124"/>
      <c r="H141" s="7"/>
      <c r="I141" s="7"/>
      <c r="J141" s="7"/>
      <c r="K141" s="7"/>
      <c r="L141" s="139"/>
      <c r="M141" s="118"/>
      <c r="N141" s="139"/>
    </row>
    <row r="142" spans="1:25">
      <c r="A142" s="117" t="s">
        <v>836</v>
      </c>
      <c r="B142" s="113">
        <v>68494.929999999993</v>
      </c>
      <c r="C142" s="113">
        <v>50657.429999999993</v>
      </c>
      <c r="D142" s="113">
        <v>59576.179999999993</v>
      </c>
      <c r="E142" s="113">
        <v>-8918.75</v>
      </c>
      <c r="F142" s="124"/>
      <c r="H142" s="7"/>
      <c r="I142" s="7"/>
      <c r="J142" s="7"/>
      <c r="K142" s="7"/>
      <c r="L142" s="139"/>
      <c r="M142" s="118"/>
      <c r="N142" s="139"/>
    </row>
    <row r="143" spans="1:25">
      <c r="A143" s="117" t="s">
        <v>842</v>
      </c>
      <c r="B143" s="113">
        <v>20080.939999999999</v>
      </c>
      <c r="C143" s="113">
        <v>16985.579999999998</v>
      </c>
      <c r="D143" s="113">
        <v>18533.259999999998</v>
      </c>
      <c r="E143" s="113">
        <v>-1547.6799999999998</v>
      </c>
      <c r="F143" s="124"/>
      <c r="H143" s="7"/>
      <c r="I143" s="7"/>
      <c r="J143" s="7"/>
      <c r="K143" s="7"/>
      <c r="L143" s="139"/>
      <c r="M143" s="118"/>
      <c r="N143" s="139"/>
    </row>
    <row r="144" spans="1:25">
      <c r="A144" s="125" t="s">
        <v>194</v>
      </c>
      <c r="B144" s="113">
        <v>974365.63</v>
      </c>
      <c r="C144" s="113">
        <v>510816.43000000005</v>
      </c>
      <c r="D144" s="113">
        <v>742591.03</v>
      </c>
      <c r="E144" s="113">
        <v>-231774.6</v>
      </c>
      <c r="F144" s="124"/>
      <c r="H144" s="7"/>
      <c r="I144" s="7"/>
      <c r="J144" s="7"/>
      <c r="K144" s="7"/>
      <c r="L144" s="139"/>
      <c r="M144" s="118"/>
      <c r="N144" s="139"/>
    </row>
    <row r="145" spans="1:16">
      <c r="A145" s="111" t="s">
        <v>645</v>
      </c>
      <c r="B145" s="113"/>
      <c r="C145" s="113"/>
      <c r="D145" s="113"/>
      <c r="E145" s="113"/>
      <c r="F145" s="65"/>
      <c r="G145" s="129"/>
      <c r="H145" s="129"/>
      <c r="I145" s="129"/>
      <c r="J145" s="129"/>
      <c r="L145" s="139"/>
      <c r="M145" s="118"/>
      <c r="N145" s="139"/>
    </row>
    <row r="146" spans="1:16">
      <c r="A146" s="111"/>
      <c r="B146" s="113"/>
      <c r="C146" s="113"/>
      <c r="D146" s="205"/>
      <c r="E146" s="113"/>
      <c r="F146" s="65"/>
      <c r="G146" s="104"/>
      <c r="H146" s="105"/>
      <c r="I146" s="106"/>
      <c r="J146" s="65"/>
      <c r="M146" s="118"/>
    </row>
    <row r="147" spans="1:16">
      <c r="A147" s="111"/>
      <c r="B147" s="113"/>
      <c r="C147" s="113"/>
      <c r="D147" s="113"/>
      <c r="E147" s="113"/>
      <c r="F147" s="65"/>
      <c r="G147" s="104"/>
      <c r="H147" s="105"/>
      <c r="I147" s="106"/>
      <c r="J147" s="65"/>
    </row>
    <row r="148" spans="1:16">
      <c r="A148" s="5"/>
      <c r="B148" s="47"/>
      <c r="C148" s="47"/>
      <c r="D148" s="47"/>
      <c r="E148" s="64"/>
      <c r="O148" s="118"/>
      <c r="P148" s="118"/>
    </row>
    <row r="149" spans="1:16">
      <c r="A149" s="5" t="s">
        <v>161</v>
      </c>
      <c r="B149" s="103" t="s">
        <v>159</v>
      </c>
      <c r="C149" s="103" t="s">
        <v>159</v>
      </c>
      <c r="D149" s="103" t="s">
        <v>160</v>
      </c>
      <c r="E149" s="103" t="s">
        <v>160</v>
      </c>
      <c r="K149" s="118"/>
      <c r="O149" s="118"/>
      <c r="P149" s="118"/>
    </row>
    <row r="150" spans="1:16">
      <c r="A150" s="5" t="s">
        <v>195</v>
      </c>
      <c r="B150" s="59" t="s">
        <v>158</v>
      </c>
      <c r="C150" s="59" t="s">
        <v>162</v>
      </c>
      <c r="D150" s="59" t="s">
        <v>158</v>
      </c>
      <c r="E150" s="59" t="s">
        <v>162</v>
      </c>
      <c r="K150" s="118"/>
      <c r="L150" s="118"/>
      <c r="N150" s="118"/>
    </row>
    <row r="151" spans="1:16" ht="14.25" customHeight="1">
      <c r="A151" s="5">
        <v>2025</v>
      </c>
      <c r="B151" s="107">
        <f>157/503</f>
        <v>0.31212723658051689</v>
      </c>
      <c r="C151" s="107">
        <v>0.113395</v>
      </c>
      <c r="D151" s="107">
        <f>4/503</f>
        <v>7.9522862823061622E-3</v>
      </c>
      <c r="E151" s="107">
        <v>1.9826E-2</v>
      </c>
      <c r="K151" s="118"/>
      <c r="L151" s="118"/>
      <c r="N151" s="118"/>
    </row>
    <row r="152" spans="1:16" ht="14.25" customHeight="1">
      <c r="A152" s="5">
        <v>2024</v>
      </c>
      <c r="B152" s="107">
        <f>320/503</f>
        <v>0.63618290258449306</v>
      </c>
      <c r="C152" s="107">
        <v>0.21404599999999999</v>
      </c>
      <c r="D152" s="107">
        <f>13/503</f>
        <v>2.584493041749503E-2</v>
      </c>
      <c r="E152" s="107">
        <v>2.8143999999999999E-2</v>
      </c>
      <c r="K152" s="118"/>
      <c r="L152" s="118"/>
      <c r="N152" s="118"/>
    </row>
    <row r="153" spans="1:16" ht="14.25" customHeight="1">
      <c r="A153" s="5">
        <v>2023</v>
      </c>
      <c r="B153" s="107">
        <f>328/503</f>
        <v>0.65208747514910537</v>
      </c>
      <c r="C153" s="107">
        <v>0.20700099999999999</v>
      </c>
      <c r="D153" s="107">
        <f>20/503</f>
        <v>3.9761431411530816E-2</v>
      </c>
      <c r="E153" s="107">
        <v>3.3325E-2</v>
      </c>
      <c r="K153" s="118"/>
      <c r="L153" s="118"/>
      <c r="N153" s="118"/>
    </row>
    <row r="154" spans="1:16">
      <c r="A154" s="5">
        <v>2022</v>
      </c>
      <c r="B154" s="107">
        <f>333/503</f>
        <v>0.66202783300198809</v>
      </c>
      <c r="C154" s="107">
        <v>0.22328999999999999</v>
      </c>
      <c r="D154" s="107">
        <f>5/503</f>
        <v>9.9403578528827041E-3</v>
      </c>
      <c r="E154" s="107">
        <v>1.418E-2</v>
      </c>
      <c r="K154" s="118"/>
      <c r="L154" s="118"/>
      <c r="N154" s="118"/>
    </row>
    <row r="155" spans="1:16">
      <c r="A155" s="5">
        <v>2021</v>
      </c>
      <c r="B155" s="107">
        <f>325/505</f>
        <v>0.64356435643564358</v>
      </c>
      <c r="C155" s="107">
        <v>0.19023999999999999</v>
      </c>
      <c r="D155" s="107">
        <f>5/505</f>
        <v>9.9009900990099011E-3</v>
      </c>
      <c r="E155" s="107">
        <v>1.423E-2</v>
      </c>
      <c r="K155" s="118"/>
      <c r="L155" s="118"/>
      <c r="N155" s="118"/>
    </row>
    <row r="156" spans="1:16">
      <c r="A156" s="5">
        <v>2020</v>
      </c>
      <c r="B156" s="107">
        <f>276/505</f>
        <v>0.54653465346534658</v>
      </c>
      <c r="C156" s="107">
        <v>0.12461</v>
      </c>
      <c r="D156" s="107">
        <f>66/505</f>
        <v>0.1306930693069307</v>
      </c>
      <c r="E156" s="107">
        <v>7.4090000000000003E-2</v>
      </c>
      <c r="K156" s="118"/>
      <c r="L156" s="118"/>
      <c r="N156" s="118"/>
    </row>
    <row r="157" spans="1:16">
      <c r="A157" s="5">
        <v>2019</v>
      </c>
      <c r="B157" s="107">
        <f>330/505</f>
        <v>0.65346534653465349</v>
      </c>
      <c r="C157" s="107">
        <v>0.18584000000000001</v>
      </c>
      <c r="D157" s="107">
        <f>7/505</f>
        <v>1.3861386138613862E-2</v>
      </c>
      <c r="E157" s="107">
        <v>3.0748000000000001E-2</v>
      </c>
      <c r="K157" s="118"/>
      <c r="L157" s="118"/>
      <c r="N157" s="118"/>
    </row>
    <row r="158" spans="1:16">
      <c r="A158" s="5">
        <v>2018</v>
      </c>
      <c r="B158" s="107">
        <f>331/505</f>
        <v>0.65544554455445547</v>
      </c>
      <c r="C158" s="107">
        <v>0.34956999999999999</v>
      </c>
      <c r="D158" s="107">
        <f>3/505</f>
        <v>5.9405940594059407E-3</v>
      </c>
      <c r="E158" s="107">
        <v>0.10085</v>
      </c>
      <c r="K158" s="118"/>
      <c r="L158" s="118"/>
      <c r="N158" s="118"/>
    </row>
    <row r="159" spans="1:16">
      <c r="A159" s="5">
        <v>2017</v>
      </c>
      <c r="B159" s="107">
        <f>328/505</f>
        <v>0.64950495049504953</v>
      </c>
      <c r="C159" s="107">
        <v>0.28825000000000001</v>
      </c>
      <c r="D159" s="107">
        <f>9/505</f>
        <v>1.782178217821782E-2</v>
      </c>
      <c r="E159" s="107">
        <v>0.13117999999999999</v>
      </c>
      <c r="K159" s="118"/>
      <c r="L159" s="118"/>
      <c r="N159" s="118"/>
    </row>
    <row r="160" spans="1:16">
      <c r="A160" s="5">
        <v>2016</v>
      </c>
      <c r="B160" s="107">
        <f>320/505</f>
        <v>0.63366336633663367</v>
      </c>
      <c r="C160" s="107">
        <v>0.27879999999999999</v>
      </c>
      <c r="D160" s="107">
        <f>21/505</f>
        <v>4.1584158415841586E-2</v>
      </c>
      <c r="E160" s="107">
        <v>0.13175000000000001</v>
      </c>
      <c r="K160" s="118"/>
      <c r="L160" s="118"/>
      <c r="N160" s="118"/>
    </row>
    <row r="161" spans="1:140">
      <c r="A161" s="5">
        <v>2015</v>
      </c>
      <c r="B161" s="107">
        <f>322/504</f>
        <v>0.63888888888888884</v>
      </c>
      <c r="C161" s="107">
        <v>0.27292</v>
      </c>
      <c r="D161" s="107">
        <f>17/504</f>
        <v>3.3730158730158728E-2</v>
      </c>
      <c r="E161" s="107">
        <v>0.12017</v>
      </c>
      <c r="K161" s="118"/>
      <c r="L161" s="118"/>
      <c r="N161" s="118"/>
    </row>
    <row r="162" spans="1:140">
      <c r="A162" s="5">
        <v>2014</v>
      </c>
      <c r="B162" s="107">
        <v>0.68730000000000002</v>
      </c>
      <c r="C162" s="107">
        <v>0.29616999999999999</v>
      </c>
      <c r="D162" s="107">
        <v>1.3899999999999999E-2</v>
      </c>
      <c r="E162" s="107">
        <v>0.10599</v>
      </c>
      <c r="K162" s="118"/>
      <c r="L162" s="118"/>
      <c r="N162" s="118"/>
    </row>
    <row r="163" spans="1:140">
      <c r="A163" s="5">
        <v>2013</v>
      </c>
      <c r="B163" s="107">
        <v>0.66</v>
      </c>
      <c r="C163" s="107">
        <v>0.28234999999999999</v>
      </c>
      <c r="D163" s="107">
        <v>0.02</v>
      </c>
      <c r="E163" s="107">
        <v>0.11203</v>
      </c>
      <c r="G163" s="144"/>
      <c r="K163" s="118"/>
      <c r="L163" s="118"/>
      <c r="N163" s="118"/>
    </row>
    <row r="164" spans="1:140">
      <c r="A164" s="5">
        <v>2012</v>
      </c>
      <c r="B164" s="107">
        <v>0.61399999999999999</v>
      </c>
      <c r="C164" s="107">
        <v>0.26518999999999998</v>
      </c>
      <c r="D164" s="107">
        <v>0.02</v>
      </c>
      <c r="E164" s="107">
        <v>0.1027</v>
      </c>
      <c r="G164" s="144"/>
      <c r="L164" s="118"/>
      <c r="N164" s="118"/>
    </row>
    <row r="165" spans="1:140" s="118" customFormat="1">
      <c r="A165" s="5">
        <v>2011</v>
      </c>
      <c r="B165" s="107">
        <v>0.59599999999999997</v>
      </c>
      <c r="C165" s="107">
        <v>0.27892</v>
      </c>
      <c r="D165" s="107">
        <v>0.01</v>
      </c>
      <c r="E165" s="107">
        <v>7.2929999999999995E-2</v>
      </c>
      <c r="F165" s="95"/>
      <c r="G165" s="144"/>
      <c r="H165" s="95"/>
      <c r="I165" s="95"/>
      <c r="J165" s="95"/>
      <c r="K165" s="95"/>
      <c r="L165" s="95"/>
      <c r="M165" s="95"/>
      <c r="N165" s="95"/>
      <c r="O165" s="95"/>
      <c r="P165" s="95"/>
      <c r="Q165" s="95"/>
      <c r="R165" s="95"/>
      <c r="S165" s="95"/>
      <c r="T165" s="95"/>
      <c r="U165" s="95"/>
      <c r="V165" s="95"/>
      <c r="W165" s="95"/>
      <c r="X165" s="95"/>
      <c r="Y165" s="95"/>
    </row>
    <row r="166" spans="1:140" s="118" customFormat="1">
      <c r="A166" s="136" t="s">
        <v>411</v>
      </c>
      <c r="B166" s="107">
        <v>0.46600000000000003</v>
      </c>
      <c r="C166" s="107">
        <v>0.19317999999999999</v>
      </c>
      <c r="D166" s="107">
        <v>0.01</v>
      </c>
      <c r="E166" s="107">
        <v>9.214E-2</v>
      </c>
      <c r="F166" s="95"/>
      <c r="G166" s="144"/>
      <c r="H166" s="95"/>
      <c r="I166" s="95"/>
      <c r="J166" s="95"/>
      <c r="K166" s="95"/>
      <c r="L166" s="95"/>
      <c r="M166" s="95"/>
      <c r="N166" s="95"/>
      <c r="O166" s="95"/>
      <c r="P166" s="95"/>
    </row>
    <row r="167" spans="1:140" s="118" customFormat="1">
      <c r="A167" s="136" t="s">
        <v>379</v>
      </c>
      <c r="B167" s="107">
        <v>0.30399999999999999</v>
      </c>
      <c r="C167" s="107">
        <v>0.12859000000000001</v>
      </c>
      <c r="D167" s="107">
        <v>0.14199999999999999</v>
      </c>
      <c r="E167" s="107">
        <v>0.17416999999999999</v>
      </c>
      <c r="F167" s="95"/>
      <c r="G167" s="144"/>
      <c r="H167" s="95"/>
      <c r="I167" s="95"/>
      <c r="J167" s="95"/>
      <c r="K167" s="95"/>
      <c r="L167" s="95"/>
      <c r="M167" s="95"/>
      <c r="N167" s="95"/>
      <c r="O167" s="95"/>
      <c r="P167" s="95"/>
    </row>
    <row r="168" spans="1:140" s="118" customFormat="1">
      <c r="A168" s="136" t="s">
        <v>348</v>
      </c>
      <c r="B168" s="107">
        <v>0.44800000000000001</v>
      </c>
      <c r="C168" s="107">
        <v>0.21176</v>
      </c>
      <c r="D168" s="107">
        <v>9.6000000000000002E-2</v>
      </c>
      <c r="E168" s="107">
        <v>9.7750000000000004E-2</v>
      </c>
      <c r="F168" s="95"/>
      <c r="G168" s="144"/>
      <c r="H168" s="95"/>
      <c r="I168" s="95"/>
      <c r="J168" s="95"/>
      <c r="K168" s="95"/>
      <c r="L168" s="95"/>
      <c r="M168" s="95"/>
      <c r="N168" s="95"/>
      <c r="O168" s="95"/>
      <c r="P168" s="95"/>
    </row>
    <row r="169" spans="1:140" s="57" customFormat="1">
      <c r="A169" s="136" t="s">
        <v>318</v>
      </c>
      <c r="B169" s="107">
        <v>0.55200000000000005</v>
      </c>
      <c r="C169" s="107">
        <v>0.22986000000000001</v>
      </c>
      <c r="D169" s="107">
        <v>2.4E-2</v>
      </c>
      <c r="E169" s="107">
        <v>3.1640000000000001E-2</v>
      </c>
      <c r="F169" s="95"/>
      <c r="G169" s="144"/>
      <c r="H169" s="95"/>
      <c r="I169" s="95"/>
      <c r="J169" s="95"/>
      <c r="K169" s="95"/>
      <c r="L169" s="95"/>
      <c r="M169" s="95"/>
      <c r="N169" s="95"/>
      <c r="O169" s="95"/>
      <c r="P169" s="95"/>
      <c r="Q169" s="118"/>
      <c r="R169" s="118"/>
      <c r="S169" s="118"/>
      <c r="T169" s="118"/>
      <c r="U169" s="118"/>
      <c r="V169" s="118"/>
      <c r="W169" s="118"/>
      <c r="X169" s="118"/>
      <c r="Y169" s="118"/>
    </row>
    <row r="170" spans="1:140" s="57" customFormat="1">
      <c r="A170" s="136" t="s">
        <v>291</v>
      </c>
      <c r="B170" s="107">
        <v>0.56000000000000005</v>
      </c>
      <c r="C170" s="107">
        <v>0.24664</v>
      </c>
      <c r="D170" s="107">
        <v>1.7999999999999999E-2</v>
      </c>
      <c r="E170" s="107">
        <v>3.0110000000000001E-2</v>
      </c>
      <c r="F170" s="95"/>
      <c r="G170" s="144"/>
      <c r="H170" s="95"/>
      <c r="I170" s="95"/>
      <c r="J170" s="95"/>
      <c r="K170" s="95"/>
      <c r="L170" s="95"/>
      <c r="M170" s="130"/>
      <c r="N170" s="95"/>
      <c r="O170" s="95"/>
      <c r="P170" s="95"/>
    </row>
    <row r="171" spans="1:140" s="86" customFormat="1">
      <c r="A171" s="136" t="s">
        <v>262</v>
      </c>
      <c r="B171" s="107">
        <v>0.56999999999999995</v>
      </c>
      <c r="C171" s="107">
        <v>0.25151000000000001</v>
      </c>
      <c r="D171" s="107">
        <v>1.7999999999999999E-2</v>
      </c>
      <c r="E171" s="107">
        <v>2.6950000000000002E-2</v>
      </c>
      <c r="F171" s="95"/>
      <c r="G171" s="144"/>
      <c r="H171" s="95"/>
      <c r="I171" s="95"/>
      <c r="J171" s="95"/>
      <c r="K171" s="95"/>
      <c r="L171" s="95"/>
      <c r="M171" s="67"/>
      <c r="N171" s="95"/>
      <c r="O171" s="95"/>
      <c r="P171" s="95"/>
      <c r="Q171" s="57"/>
      <c r="R171" s="57"/>
      <c r="S171" s="57"/>
      <c r="T171" s="57"/>
      <c r="U171" s="57"/>
      <c r="V171" s="57"/>
      <c r="W171" s="57"/>
      <c r="X171" s="57"/>
      <c r="Y171" s="57"/>
    </row>
    <row r="172" spans="1:140" s="48" customFormat="1">
      <c r="A172" s="136" t="s">
        <v>233</v>
      </c>
      <c r="B172" s="107">
        <v>0.50800000000000001</v>
      </c>
      <c r="C172" s="107">
        <v>0.24027999999999999</v>
      </c>
      <c r="D172" s="107">
        <v>0.01</v>
      </c>
      <c r="E172" s="107">
        <v>2.6349999999999998E-2</v>
      </c>
      <c r="F172" s="95"/>
      <c r="G172" s="144"/>
      <c r="H172" s="95"/>
      <c r="I172" s="95"/>
      <c r="J172" s="95"/>
      <c r="K172" s="95"/>
      <c r="L172" s="95"/>
      <c r="M172" s="67"/>
      <c r="N172" s="95"/>
      <c r="O172" s="95"/>
      <c r="P172" s="95"/>
      <c r="Q172" s="86"/>
      <c r="R172" s="86"/>
      <c r="S172" s="86"/>
      <c r="T172" s="86"/>
      <c r="U172" s="86"/>
      <c r="V172" s="86"/>
      <c r="W172" s="86"/>
      <c r="X172" s="86"/>
      <c r="Y172" s="86"/>
      <c r="Z172" s="86"/>
      <c r="AA172" s="86"/>
      <c r="AB172" s="86"/>
      <c r="AC172" s="86"/>
      <c r="AD172" s="86"/>
      <c r="AE172" s="86"/>
      <c r="AF172" s="86"/>
      <c r="AG172" s="86"/>
      <c r="AH172" s="86"/>
      <c r="AI172" s="86"/>
      <c r="AJ172" s="86"/>
      <c r="AK172" s="86"/>
      <c r="AL172" s="86"/>
      <c r="AM172" s="86"/>
      <c r="AN172" s="86"/>
      <c r="AO172" s="86"/>
      <c r="AP172" s="86"/>
      <c r="AQ172" s="86"/>
      <c r="AR172" s="86"/>
      <c r="AS172" s="86"/>
      <c r="AT172" s="86"/>
      <c r="AU172" s="86"/>
      <c r="AV172" s="86"/>
      <c r="AW172" s="86"/>
      <c r="AX172" s="86"/>
      <c r="AY172" s="86"/>
      <c r="AZ172" s="86"/>
      <c r="BA172" s="86"/>
      <c r="BB172" s="86"/>
      <c r="BC172" s="86"/>
      <c r="BD172" s="86"/>
      <c r="BE172" s="86"/>
      <c r="BF172" s="86"/>
      <c r="BG172" s="86"/>
      <c r="BH172" s="86"/>
      <c r="BI172" s="86"/>
      <c r="BJ172" s="86"/>
      <c r="BK172" s="86"/>
      <c r="BL172" s="86"/>
      <c r="BM172" s="86"/>
      <c r="BN172" s="86"/>
      <c r="BO172" s="86"/>
      <c r="BP172" s="86"/>
      <c r="BQ172" s="86"/>
      <c r="BR172" s="86"/>
      <c r="BS172" s="86"/>
      <c r="BT172" s="86"/>
      <c r="BU172" s="86"/>
      <c r="BV172" s="86"/>
      <c r="BW172" s="86"/>
      <c r="BX172" s="86"/>
      <c r="BY172" s="86"/>
      <c r="BZ172" s="86"/>
      <c r="CA172" s="86"/>
      <c r="CB172" s="86"/>
      <c r="CC172" s="86"/>
      <c r="CD172" s="86"/>
      <c r="CE172" s="86"/>
      <c r="CF172" s="86"/>
      <c r="CG172" s="86"/>
      <c r="CH172" s="86"/>
      <c r="CI172" s="86"/>
      <c r="CJ172" s="86"/>
      <c r="CK172" s="86"/>
      <c r="CL172" s="86"/>
      <c r="CM172" s="86"/>
      <c r="CN172" s="86"/>
      <c r="CO172" s="86"/>
      <c r="CP172" s="86"/>
      <c r="CQ172" s="86"/>
      <c r="CR172" s="86"/>
      <c r="CS172" s="86"/>
      <c r="CT172" s="86"/>
      <c r="CU172" s="86"/>
      <c r="CV172" s="86"/>
      <c r="CW172" s="86"/>
      <c r="CX172" s="86"/>
      <c r="CY172" s="86"/>
      <c r="CZ172" s="86"/>
      <c r="DA172" s="86"/>
      <c r="DB172" s="86"/>
      <c r="DC172" s="86"/>
      <c r="DD172" s="86"/>
      <c r="DE172" s="86"/>
      <c r="DF172" s="86"/>
      <c r="DG172" s="86"/>
      <c r="DH172" s="86"/>
      <c r="DI172" s="86"/>
      <c r="DJ172" s="86"/>
      <c r="DK172" s="86"/>
      <c r="DL172" s="86"/>
      <c r="DM172" s="86"/>
      <c r="DN172" s="86"/>
      <c r="DO172" s="86"/>
      <c r="DP172" s="86"/>
      <c r="DQ172" s="86"/>
      <c r="DR172" s="86"/>
      <c r="DS172" s="86"/>
      <c r="DT172" s="86"/>
      <c r="DU172" s="86"/>
      <c r="DV172" s="86"/>
      <c r="DW172" s="86"/>
      <c r="DX172" s="86"/>
      <c r="DY172" s="86"/>
      <c r="DZ172" s="86"/>
      <c r="EA172" s="86"/>
      <c r="EB172" s="86"/>
      <c r="EC172" s="86"/>
      <c r="ED172" s="86"/>
      <c r="EE172" s="86"/>
      <c r="EF172" s="86"/>
      <c r="EG172" s="86"/>
      <c r="EH172" s="86"/>
      <c r="EI172" s="86"/>
      <c r="EJ172" s="86"/>
    </row>
    <row r="173" spans="1:140" s="48" customFormat="1">
      <c r="A173" s="136" t="s">
        <v>168</v>
      </c>
      <c r="B173" s="107"/>
      <c r="C173" s="107"/>
      <c r="D173" s="107"/>
      <c r="E173" s="107"/>
      <c r="F173" s="95"/>
      <c r="G173" s="144"/>
      <c r="H173" s="95"/>
      <c r="I173" s="95"/>
      <c r="J173" s="95"/>
      <c r="K173" s="95"/>
      <c r="L173" s="95"/>
      <c r="M173" s="81"/>
      <c r="N173" s="95"/>
      <c r="O173" s="118"/>
      <c r="P173" s="118"/>
      <c r="Q173" s="86"/>
      <c r="R173" s="86"/>
      <c r="S173" s="86"/>
      <c r="T173" s="86"/>
      <c r="U173" s="86"/>
      <c r="V173" s="86"/>
      <c r="W173" s="86"/>
      <c r="X173" s="86"/>
      <c r="Y173" s="86"/>
      <c r="Z173" s="86"/>
      <c r="AA173" s="86"/>
      <c r="AB173" s="86"/>
      <c r="AC173" s="86"/>
      <c r="AD173" s="86"/>
      <c r="AE173" s="86"/>
      <c r="AF173" s="86"/>
      <c r="AG173" s="86"/>
      <c r="AH173" s="86"/>
      <c r="AI173" s="86"/>
      <c r="AJ173" s="86"/>
      <c r="AK173" s="86"/>
      <c r="AL173" s="86"/>
      <c r="AM173" s="86"/>
      <c r="AN173" s="86"/>
      <c r="AO173" s="86"/>
      <c r="AP173" s="86"/>
      <c r="AQ173" s="86"/>
      <c r="AR173" s="86"/>
      <c r="AS173" s="86"/>
      <c r="AT173" s="86"/>
      <c r="AU173" s="86"/>
      <c r="AV173" s="86"/>
      <c r="AW173" s="86"/>
      <c r="AX173" s="86"/>
      <c r="AY173" s="86"/>
      <c r="AZ173" s="86"/>
      <c r="BA173" s="86"/>
      <c r="BB173" s="86"/>
      <c r="BC173" s="86"/>
      <c r="BD173" s="86"/>
      <c r="BE173" s="86"/>
      <c r="BF173" s="86"/>
      <c r="BG173" s="86"/>
      <c r="BH173" s="86"/>
      <c r="BI173" s="86"/>
      <c r="BJ173" s="86"/>
      <c r="BK173" s="86"/>
      <c r="BL173" s="86"/>
      <c r="BM173" s="86"/>
      <c r="BN173" s="86"/>
      <c r="BO173" s="86"/>
      <c r="BP173" s="86"/>
      <c r="BQ173" s="86"/>
      <c r="BR173" s="86"/>
      <c r="BS173" s="86"/>
      <c r="BT173" s="86"/>
      <c r="BU173" s="86"/>
      <c r="BV173" s="86"/>
      <c r="BW173" s="86"/>
      <c r="BX173" s="86"/>
      <c r="BY173" s="86"/>
      <c r="BZ173" s="86"/>
      <c r="CA173" s="86"/>
      <c r="CB173" s="86"/>
      <c r="CC173" s="86"/>
      <c r="CD173" s="86"/>
      <c r="CE173" s="86"/>
      <c r="CF173" s="86"/>
      <c r="CG173" s="86"/>
      <c r="CH173" s="86"/>
      <c r="CI173" s="86"/>
      <c r="CJ173" s="86"/>
      <c r="CK173" s="86"/>
      <c r="CL173" s="86"/>
      <c r="CM173" s="86"/>
      <c r="CN173" s="86"/>
      <c r="CO173" s="86"/>
      <c r="CP173" s="86"/>
      <c r="CQ173" s="86"/>
      <c r="CR173" s="86"/>
      <c r="CS173" s="86"/>
      <c r="CT173" s="86"/>
      <c r="CU173" s="86"/>
      <c r="CV173" s="86"/>
      <c r="CW173" s="86"/>
      <c r="CX173" s="86"/>
      <c r="CY173" s="86"/>
      <c r="CZ173" s="86"/>
      <c r="DA173" s="86"/>
      <c r="DB173" s="86"/>
      <c r="DC173" s="86"/>
      <c r="DD173" s="86"/>
      <c r="DE173" s="86"/>
      <c r="DF173" s="86"/>
      <c r="DG173" s="86"/>
      <c r="DH173" s="86"/>
      <c r="DI173" s="86"/>
      <c r="DJ173" s="86"/>
      <c r="DK173" s="86"/>
      <c r="DL173" s="86"/>
      <c r="DM173" s="86"/>
      <c r="DN173" s="86"/>
      <c r="DO173" s="86"/>
      <c r="DP173" s="86"/>
      <c r="DQ173" s="86"/>
      <c r="DR173" s="86"/>
      <c r="DS173" s="86"/>
      <c r="DT173" s="86"/>
      <c r="DU173" s="86"/>
      <c r="DV173" s="86"/>
      <c r="DW173" s="86"/>
      <c r="DX173" s="86"/>
      <c r="DY173" s="86"/>
      <c r="DZ173" s="86"/>
      <c r="EA173" s="86"/>
      <c r="EB173" s="86"/>
      <c r="EC173" s="86"/>
      <c r="ED173" s="86"/>
      <c r="EE173" s="86"/>
      <c r="EF173" s="86"/>
      <c r="EG173" s="86"/>
      <c r="EH173" s="86"/>
      <c r="EI173" s="86"/>
      <c r="EJ173" s="86"/>
    </row>
    <row r="174" spans="1:140" s="48" customFormat="1">
      <c r="A174" s="91"/>
      <c r="B174" s="107"/>
      <c r="C174" s="107"/>
      <c r="D174" s="107"/>
      <c r="E174" s="107"/>
      <c r="F174" s="95"/>
      <c r="G174" s="196"/>
      <c r="H174" s="144"/>
      <c r="I174" s="95"/>
      <c r="J174" s="95"/>
      <c r="K174" s="95"/>
      <c r="L174" s="95"/>
      <c r="M174" s="69"/>
      <c r="N174" s="95"/>
      <c r="O174" s="118"/>
      <c r="P174" s="118"/>
      <c r="Q174" s="86"/>
      <c r="R174" s="86"/>
      <c r="S174" s="86"/>
      <c r="T174" s="86"/>
      <c r="U174" s="86"/>
      <c r="V174" s="86"/>
      <c r="W174" s="86"/>
      <c r="X174" s="86"/>
      <c r="Y174" s="86"/>
      <c r="Z174" s="86"/>
      <c r="AA174" s="86"/>
      <c r="AB174" s="86"/>
      <c r="AC174" s="86"/>
      <c r="AD174" s="86"/>
      <c r="AE174" s="86"/>
      <c r="AF174" s="86"/>
      <c r="AG174" s="86"/>
      <c r="AH174" s="86"/>
      <c r="AI174" s="86"/>
      <c r="AJ174" s="86"/>
      <c r="AK174" s="86"/>
      <c r="AL174" s="86"/>
      <c r="AM174" s="86"/>
      <c r="AN174" s="86"/>
      <c r="AO174" s="86"/>
      <c r="AP174" s="86"/>
      <c r="AQ174" s="86"/>
      <c r="AR174" s="86"/>
      <c r="AS174" s="86"/>
      <c r="AT174" s="86"/>
      <c r="AU174" s="86"/>
      <c r="AV174" s="86"/>
      <c r="AW174" s="86"/>
      <c r="AX174" s="86"/>
      <c r="AY174" s="86"/>
      <c r="AZ174" s="86"/>
      <c r="BA174" s="86"/>
      <c r="BB174" s="86"/>
      <c r="BC174" s="86"/>
      <c r="BD174" s="86"/>
      <c r="BE174" s="86"/>
      <c r="BF174" s="86"/>
      <c r="BG174" s="86"/>
      <c r="BH174" s="86"/>
      <c r="BI174" s="86"/>
      <c r="BJ174" s="86"/>
      <c r="BK174" s="86"/>
      <c r="BL174" s="86"/>
      <c r="BM174" s="86"/>
      <c r="BN174" s="86"/>
      <c r="BO174" s="86"/>
      <c r="BP174" s="86"/>
      <c r="BQ174" s="86"/>
      <c r="BR174" s="86"/>
      <c r="BS174" s="86"/>
      <c r="BT174" s="86"/>
      <c r="BU174" s="86"/>
      <c r="BV174" s="86"/>
      <c r="BW174" s="86"/>
      <c r="BX174" s="86"/>
      <c r="BY174" s="86"/>
      <c r="BZ174" s="86"/>
      <c r="CA174" s="86"/>
      <c r="CB174" s="86"/>
      <c r="CC174" s="86"/>
      <c r="CD174" s="86"/>
      <c r="CE174" s="86"/>
      <c r="CF174" s="86"/>
      <c r="CG174" s="86"/>
      <c r="CH174" s="86"/>
      <c r="CI174" s="86"/>
      <c r="CJ174" s="86"/>
      <c r="CK174" s="86"/>
      <c r="CL174" s="86"/>
      <c r="CM174" s="86"/>
      <c r="CN174" s="86"/>
      <c r="CO174" s="86"/>
      <c r="CP174" s="86"/>
      <c r="CQ174" s="86"/>
      <c r="CR174" s="86"/>
      <c r="CS174" s="86"/>
      <c r="CT174" s="86"/>
      <c r="CU174" s="86"/>
      <c r="CV174" s="86"/>
      <c r="CW174" s="86"/>
      <c r="CX174" s="86"/>
      <c r="CY174" s="86"/>
      <c r="CZ174" s="86"/>
      <c r="DA174" s="86"/>
      <c r="DB174" s="86"/>
      <c r="DC174" s="86"/>
      <c r="DD174" s="86"/>
      <c r="DE174" s="86"/>
      <c r="DF174" s="86"/>
      <c r="DG174" s="86"/>
      <c r="DH174" s="86"/>
      <c r="DI174" s="86"/>
      <c r="DJ174" s="86"/>
      <c r="DK174" s="86"/>
      <c r="DL174" s="86"/>
      <c r="DM174" s="86"/>
      <c r="DN174" s="86"/>
      <c r="DO174" s="86"/>
      <c r="DP174" s="86"/>
      <c r="DQ174" s="86"/>
      <c r="DR174" s="86"/>
      <c r="DS174" s="86"/>
      <c r="DT174" s="86"/>
      <c r="DU174" s="86"/>
      <c r="DV174" s="86"/>
      <c r="DW174" s="86"/>
      <c r="DX174" s="86"/>
      <c r="DY174" s="86"/>
      <c r="DZ174" s="86"/>
      <c r="EA174" s="86"/>
      <c r="EB174" s="86"/>
      <c r="EC174" s="86"/>
      <c r="ED174" s="86"/>
      <c r="EE174" s="86"/>
      <c r="EF174" s="86"/>
      <c r="EG174" s="86"/>
      <c r="EH174" s="86"/>
      <c r="EI174" s="86"/>
      <c r="EJ174" s="86"/>
    </row>
    <row r="175" spans="1:140" s="48" customFormat="1">
      <c r="A175" s="91"/>
      <c r="B175" s="107"/>
      <c r="C175" s="107"/>
      <c r="D175" s="107"/>
      <c r="E175" s="107"/>
      <c r="F175" s="95"/>
      <c r="G175" s="196"/>
      <c r="H175" s="144"/>
      <c r="I175" s="95"/>
      <c r="J175" s="95"/>
      <c r="K175" s="95"/>
      <c r="L175" s="95"/>
      <c r="M175" s="69"/>
      <c r="N175" s="95"/>
      <c r="O175" s="118"/>
      <c r="P175" s="118"/>
      <c r="Q175" s="86"/>
      <c r="R175" s="86"/>
      <c r="S175" s="86"/>
      <c r="T175" s="86"/>
      <c r="U175" s="86"/>
      <c r="V175" s="86"/>
      <c r="W175" s="86"/>
      <c r="X175" s="86"/>
      <c r="Y175" s="86"/>
      <c r="Z175" s="86"/>
      <c r="AA175" s="86"/>
      <c r="AB175" s="86"/>
      <c r="AC175" s="86"/>
      <c r="AD175" s="86"/>
      <c r="AE175" s="86"/>
      <c r="AF175" s="86"/>
      <c r="AG175" s="86"/>
      <c r="AH175" s="86"/>
      <c r="AI175" s="86"/>
      <c r="AJ175" s="86"/>
      <c r="AK175" s="86"/>
      <c r="AL175" s="86"/>
      <c r="AM175" s="86"/>
      <c r="AN175" s="86"/>
      <c r="AO175" s="86"/>
      <c r="AP175" s="86"/>
      <c r="AQ175" s="86"/>
      <c r="AR175" s="86"/>
      <c r="AS175" s="86"/>
      <c r="AT175" s="86"/>
      <c r="AU175" s="86"/>
      <c r="AV175" s="86"/>
      <c r="AW175" s="86"/>
      <c r="AX175" s="86"/>
      <c r="AY175" s="86"/>
      <c r="AZ175" s="86"/>
      <c r="BA175" s="86"/>
      <c r="BB175" s="86"/>
      <c r="BC175" s="86"/>
      <c r="BD175" s="86"/>
      <c r="BE175" s="86"/>
      <c r="BF175" s="86"/>
      <c r="BG175" s="86"/>
      <c r="BH175" s="86"/>
      <c r="BI175" s="86"/>
      <c r="BJ175" s="86"/>
      <c r="BK175" s="86"/>
      <c r="BL175" s="86"/>
      <c r="BM175" s="86"/>
      <c r="BN175" s="86"/>
      <c r="BO175" s="86"/>
      <c r="BP175" s="86"/>
      <c r="BQ175" s="86"/>
      <c r="BR175" s="86"/>
      <c r="BS175" s="86"/>
      <c r="BT175" s="86"/>
      <c r="BU175" s="86"/>
      <c r="BV175" s="86"/>
      <c r="BW175" s="86"/>
      <c r="BX175" s="86"/>
      <c r="BY175" s="86"/>
      <c r="BZ175" s="86"/>
      <c r="CA175" s="86"/>
      <c r="CB175" s="86"/>
      <c r="CC175" s="86"/>
      <c r="CD175" s="86"/>
      <c r="CE175" s="86"/>
      <c r="CF175" s="86"/>
      <c r="CG175" s="86"/>
      <c r="CH175" s="86"/>
      <c r="CI175" s="86"/>
      <c r="CJ175" s="86"/>
      <c r="CK175" s="86"/>
      <c r="CL175" s="86"/>
      <c r="CM175" s="86"/>
      <c r="CN175" s="86"/>
      <c r="CO175" s="86"/>
      <c r="CP175" s="86"/>
      <c r="CQ175" s="86"/>
      <c r="CR175" s="86"/>
      <c r="CS175" s="86"/>
      <c r="CT175" s="86"/>
      <c r="CU175" s="86"/>
      <c r="CV175" s="86"/>
      <c r="CW175" s="86"/>
      <c r="CX175" s="86"/>
      <c r="CY175" s="86"/>
      <c r="CZ175" s="86"/>
      <c r="DA175" s="86"/>
      <c r="DB175" s="86"/>
      <c r="DC175" s="86"/>
      <c r="DD175" s="86"/>
      <c r="DE175" s="86"/>
      <c r="DF175" s="86"/>
      <c r="DG175" s="86"/>
      <c r="DH175" s="86"/>
      <c r="DI175" s="86"/>
      <c r="DJ175" s="86"/>
      <c r="DK175" s="86"/>
      <c r="DL175" s="86"/>
      <c r="DM175" s="86"/>
      <c r="DN175" s="86"/>
      <c r="DO175" s="86"/>
      <c r="DP175" s="86"/>
      <c r="DQ175" s="86"/>
      <c r="DR175" s="86"/>
      <c r="DS175" s="86"/>
      <c r="DT175" s="86"/>
      <c r="DU175" s="86"/>
      <c r="DV175" s="86"/>
      <c r="DW175" s="86"/>
      <c r="DX175" s="86"/>
      <c r="DY175" s="86"/>
      <c r="DZ175" s="86"/>
      <c r="EA175" s="86"/>
      <c r="EB175" s="86"/>
      <c r="EC175" s="86"/>
      <c r="ED175" s="86"/>
      <c r="EE175" s="86"/>
      <c r="EF175" s="86"/>
      <c r="EG175" s="86"/>
      <c r="EH175" s="86"/>
      <c r="EI175" s="86"/>
      <c r="EJ175" s="86"/>
    </row>
    <row r="176" spans="1:140" s="48" customFormat="1">
      <c r="A176" s="57" t="s">
        <v>417</v>
      </c>
      <c r="B176" s="57"/>
      <c r="C176" s="57"/>
      <c r="D176" s="57"/>
      <c r="E176" s="66"/>
      <c r="F176" s="66"/>
      <c r="G176" s="57"/>
      <c r="H176" s="57"/>
      <c r="I176" s="57"/>
      <c r="J176" s="57"/>
      <c r="K176" s="57"/>
      <c r="L176" s="95"/>
      <c r="M176" s="69"/>
      <c r="N176" s="95"/>
      <c r="O176" s="75"/>
      <c r="P176" s="75"/>
      <c r="Q176" s="86"/>
      <c r="R176" s="86"/>
      <c r="S176" s="86"/>
      <c r="T176" s="86"/>
      <c r="U176" s="86"/>
      <c r="V176" s="86"/>
      <c r="W176" s="86"/>
      <c r="X176" s="86"/>
      <c r="Y176" s="86"/>
      <c r="Z176" s="86"/>
      <c r="AA176" s="86"/>
      <c r="AB176" s="86"/>
      <c r="AC176" s="86"/>
      <c r="AD176" s="86"/>
      <c r="AE176" s="86"/>
      <c r="AF176" s="86"/>
      <c r="AG176" s="86"/>
      <c r="AH176" s="86"/>
      <c r="AI176" s="86"/>
      <c r="AJ176" s="86"/>
      <c r="AK176" s="86"/>
      <c r="AL176" s="86"/>
      <c r="AM176" s="86"/>
      <c r="AN176" s="86"/>
      <c r="AO176" s="86"/>
      <c r="AP176" s="86"/>
      <c r="AQ176" s="86"/>
      <c r="AR176" s="86"/>
      <c r="AS176" s="86"/>
      <c r="AT176" s="86"/>
      <c r="AU176" s="86"/>
      <c r="AV176" s="86"/>
      <c r="AW176" s="86"/>
      <c r="AX176" s="86"/>
      <c r="AY176" s="86"/>
      <c r="AZ176" s="86"/>
      <c r="BA176" s="86"/>
      <c r="BB176" s="86"/>
      <c r="BC176" s="86"/>
      <c r="BD176" s="86"/>
      <c r="BE176" s="86"/>
      <c r="BF176" s="86"/>
      <c r="BG176" s="86"/>
      <c r="BH176" s="86"/>
      <c r="BI176" s="86"/>
      <c r="BJ176" s="86"/>
      <c r="BK176" s="86"/>
      <c r="BL176" s="86"/>
      <c r="BM176" s="86"/>
      <c r="BN176" s="86"/>
      <c r="BO176" s="86"/>
      <c r="BP176" s="86"/>
      <c r="BQ176" s="86"/>
      <c r="BR176" s="86"/>
      <c r="BS176" s="86"/>
      <c r="BT176" s="86"/>
      <c r="BU176" s="86"/>
      <c r="BV176" s="86"/>
      <c r="BW176" s="86"/>
      <c r="BX176" s="86"/>
      <c r="BY176" s="86"/>
      <c r="BZ176" s="86"/>
      <c r="CA176" s="86"/>
      <c r="CB176" s="86"/>
      <c r="CC176" s="86"/>
      <c r="CD176" s="86"/>
      <c r="CE176" s="86"/>
      <c r="CF176" s="86"/>
      <c r="CG176" s="86"/>
      <c r="CH176" s="86"/>
      <c r="CI176" s="86"/>
      <c r="CJ176" s="86"/>
      <c r="CK176" s="86"/>
      <c r="CL176" s="86"/>
      <c r="CM176" s="86"/>
      <c r="CN176" s="86"/>
      <c r="CO176" s="86"/>
      <c r="CP176" s="86"/>
      <c r="CQ176" s="86"/>
      <c r="CR176" s="86"/>
      <c r="CS176" s="86"/>
      <c r="CT176" s="86"/>
      <c r="CU176" s="86"/>
      <c r="CV176" s="86"/>
      <c r="CW176" s="86"/>
      <c r="CX176" s="86"/>
      <c r="CY176" s="86"/>
      <c r="CZ176" s="86"/>
      <c r="DA176" s="86"/>
      <c r="DB176" s="86"/>
      <c r="DC176" s="86"/>
      <c r="DD176" s="86"/>
      <c r="DE176" s="86"/>
      <c r="DF176" s="86"/>
      <c r="DG176" s="86"/>
      <c r="DH176" s="86"/>
      <c r="DI176" s="86"/>
      <c r="DJ176" s="86"/>
      <c r="DK176" s="86"/>
      <c r="DL176" s="86"/>
      <c r="DM176" s="86"/>
      <c r="DN176" s="86"/>
      <c r="DO176" s="86"/>
      <c r="DP176" s="86"/>
      <c r="DQ176" s="86"/>
      <c r="DR176" s="86"/>
      <c r="DS176" s="86"/>
      <c r="DT176" s="86"/>
      <c r="DU176" s="86"/>
      <c r="DV176" s="86"/>
      <c r="DW176" s="86"/>
      <c r="DX176" s="86"/>
      <c r="DY176" s="86"/>
      <c r="DZ176" s="86"/>
      <c r="EA176" s="86"/>
      <c r="EB176" s="86"/>
      <c r="EC176" s="86"/>
      <c r="ED176" s="86"/>
      <c r="EE176" s="86"/>
      <c r="EF176" s="86"/>
      <c r="EG176" s="86"/>
      <c r="EH176" s="86"/>
      <c r="EI176" s="86"/>
      <c r="EJ176" s="86"/>
    </row>
    <row r="177" spans="1:140" s="48" customFormat="1">
      <c r="A177" s="7" t="s">
        <v>137</v>
      </c>
      <c r="B177" s="67" t="s">
        <v>418</v>
      </c>
      <c r="C177" s="67" t="s">
        <v>418</v>
      </c>
      <c r="D177" s="67" t="s">
        <v>418</v>
      </c>
      <c r="E177" s="71" t="s">
        <v>154</v>
      </c>
      <c r="F177" s="71" t="s">
        <v>154</v>
      </c>
      <c r="G177" s="71" t="s">
        <v>154</v>
      </c>
      <c r="H177" s="75" t="s">
        <v>419</v>
      </c>
      <c r="I177" s="75" t="s">
        <v>419</v>
      </c>
      <c r="J177" s="75" t="s">
        <v>419</v>
      </c>
      <c r="K177" s="75" t="s">
        <v>420</v>
      </c>
      <c r="L177" s="57"/>
      <c r="M177" s="69"/>
      <c r="N177" s="57"/>
      <c r="O177" s="83"/>
      <c r="P177" s="83"/>
      <c r="Q177" s="86"/>
      <c r="R177" s="86"/>
      <c r="S177" s="86"/>
      <c r="T177" s="86"/>
      <c r="U177" s="86"/>
      <c r="V177" s="86"/>
      <c r="W177" s="86"/>
      <c r="X177" s="86"/>
      <c r="Y177" s="86"/>
      <c r="Z177" s="86"/>
      <c r="AA177" s="86"/>
      <c r="AB177" s="86"/>
      <c r="AC177" s="86"/>
      <c r="AD177" s="86"/>
      <c r="AE177" s="86"/>
      <c r="AF177" s="86"/>
      <c r="AG177" s="86"/>
      <c r="AH177" s="86"/>
      <c r="AI177" s="86"/>
      <c r="AJ177" s="86"/>
      <c r="AK177" s="86"/>
      <c r="AL177" s="86"/>
      <c r="AM177" s="86"/>
      <c r="AN177" s="86"/>
      <c r="AO177" s="86"/>
      <c r="AP177" s="86"/>
      <c r="AQ177" s="86"/>
      <c r="AR177" s="86"/>
      <c r="AS177" s="86"/>
      <c r="AT177" s="86"/>
      <c r="AU177" s="86"/>
      <c r="AV177" s="86"/>
      <c r="AW177" s="86"/>
      <c r="AX177" s="86"/>
      <c r="AY177" s="86"/>
      <c r="AZ177" s="86"/>
      <c r="BA177" s="86"/>
      <c r="BB177" s="86"/>
      <c r="BC177" s="86"/>
      <c r="BD177" s="86"/>
      <c r="BE177" s="86"/>
      <c r="BF177" s="86"/>
      <c r="BG177" s="86"/>
      <c r="BH177" s="86"/>
      <c r="BI177" s="86"/>
      <c r="BJ177" s="86"/>
      <c r="BK177" s="86"/>
      <c r="BL177" s="86"/>
      <c r="BM177" s="86"/>
      <c r="BN177" s="86"/>
      <c r="BO177" s="86"/>
      <c r="BP177" s="86"/>
      <c r="BQ177" s="86"/>
      <c r="BR177" s="86"/>
      <c r="BS177" s="86"/>
      <c r="BT177" s="86"/>
      <c r="BU177" s="86"/>
      <c r="BV177" s="86"/>
      <c r="BW177" s="86"/>
      <c r="BX177" s="86"/>
      <c r="BY177" s="86"/>
      <c r="BZ177" s="86"/>
      <c r="CA177" s="86"/>
      <c r="CB177" s="86"/>
      <c r="CC177" s="86"/>
      <c r="CD177" s="86"/>
      <c r="CE177" s="86"/>
      <c r="CF177" s="86"/>
      <c r="CG177" s="86"/>
      <c r="CH177" s="86"/>
      <c r="CI177" s="86"/>
      <c r="CJ177" s="86"/>
      <c r="CK177" s="86"/>
      <c r="CL177" s="86"/>
      <c r="CM177" s="86"/>
      <c r="CN177" s="86"/>
      <c r="CO177" s="86"/>
      <c r="CP177" s="86"/>
      <c r="CQ177" s="86"/>
      <c r="CR177" s="86"/>
      <c r="CS177" s="86"/>
      <c r="CT177" s="86"/>
      <c r="CU177" s="86"/>
      <c r="CV177" s="86"/>
      <c r="CW177" s="86"/>
      <c r="CX177" s="86"/>
      <c r="CY177" s="86"/>
      <c r="CZ177" s="86"/>
      <c r="DA177" s="86"/>
      <c r="DB177" s="86"/>
      <c r="DC177" s="86"/>
      <c r="DD177" s="86"/>
      <c r="DE177" s="86"/>
      <c r="DF177" s="86"/>
      <c r="DG177" s="86"/>
      <c r="DH177" s="86"/>
      <c r="DI177" s="86"/>
      <c r="DJ177" s="86"/>
      <c r="DK177" s="86"/>
      <c r="DL177" s="86"/>
      <c r="DM177" s="86"/>
      <c r="DN177" s="86"/>
      <c r="DO177" s="86"/>
      <c r="DP177" s="86"/>
      <c r="DQ177" s="86"/>
      <c r="DR177" s="86"/>
      <c r="DS177" s="86"/>
      <c r="DT177" s="86"/>
      <c r="DU177" s="86"/>
      <c r="DV177" s="86"/>
      <c r="DW177" s="86"/>
      <c r="DX177" s="86"/>
      <c r="DY177" s="86"/>
      <c r="DZ177" s="86"/>
      <c r="EA177" s="86"/>
      <c r="EB177" s="86"/>
      <c r="EC177" s="86"/>
      <c r="ED177" s="86"/>
      <c r="EE177" s="86"/>
      <c r="EF177" s="86"/>
      <c r="EG177" s="86"/>
      <c r="EH177" s="86"/>
      <c r="EI177" s="86"/>
      <c r="EJ177" s="86"/>
    </row>
    <row r="178" spans="1:140" s="7" customFormat="1">
      <c r="B178" s="67" t="s">
        <v>421</v>
      </c>
      <c r="C178" s="67" t="s">
        <v>421</v>
      </c>
      <c r="D178" s="67" t="s">
        <v>421</v>
      </c>
      <c r="E178" s="72" t="s">
        <v>808</v>
      </c>
      <c r="F178" s="72" t="s">
        <v>835</v>
      </c>
      <c r="G178" s="82">
        <f>D179</f>
        <v>45777</v>
      </c>
      <c r="H178" s="75" t="s">
        <v>107</v>
      </c>
      <c r="I178" s="75" t="s">
        <v>107</v>
      </c>
      <c r="J178" s="75" t="s">
        <v>107</v>
      </c>
      <c r="K178" s="75" t="s">
        <v>422</v>
      </c>
      <c r="L178" s="197"/>
      <c r="M178" s="69"/>
      <c r="N178" s="71"/>
      <c r="O178" s="77"/>
      <c r="P178" s="84"/>
      <c r="Q178" s="86"/>
      <c r="R178" s="86"/>
      <c r="S178" s="86"/>
      <c r="T178" s="86"/>
      <c r="U178" s="86"/>
      <c r="V178" s="86"/>
      <c r="W178" s="86"/>
      <c r="X178" s="86"/>
      <c r="Y178" s="86"/>
      <c r="Z178" s="57"/>
      <c r="AA178" s="57"/>
      <c r="AB178" s="57"/>
      <c r="AC178" s="57"/>
      <c r="AD178" s="57"/>
      <c r="AE178" s="57"/>
      <c r="AF178" s="57"/>
      <c r="AG178" s="57"/>
      <c r="AH178" s="57"/>
      <c r="AI178" s="57"/>
      <c r="AJ178" s="57"/>
      <c r="AK178" s="57"/>
      <c r="AL178" s="57"/>
      <c r="AM178" s="57"/>
      <c r="AN178" s="57"/>
      <c r="AO178" s="57"/>
      <c r="AP178" s="57"/>
      <c r="AQ178" s="57"/>
      <c r="AR178" s="57"/>
      <c r="AS178" s="57"/>
      <c r="AT178" s="57"/>
      <c r="AU178" s="57"/>
      <c r="AV178" s="57"/>
      <c r="AW178" s="57"/>
      <c r="AX178" s="57"/>
      <c r="AY178" s="57"/>
      <c r="AZ178" s="57"/>
      <c r="BA178" s="57"/>
      <c r="BB178" s="57"/>
      <c r="BC178" s="57"/>
      <c r="BD178" s="57"/>
      <c r="BE178" s="57"/>
      <c r="BF178" s="57"/>
      <c r="BG178" s="57"/>
      <c r="BH178" s="57"/>
      <c r="BI178" s="57"/>
      <c r="BJ178" s="57"/>
      <c r="BK178" s="57"/>
      <c r="BL178" s="57"/>
      <c r="BM178" s="57"/>
      <c r="BN178" s="57"/>
      <c r="BO178" s="57"/>
      <c r="BP178" s="57"/>
      <c r="BQ178" s="57"/>
      <c r="BR178" s="57"/>
      <c r="BS178" s="57"/>
      <c r="BT178" s="57"/>
      <c r="BU178" s="57"/>
      <c r="BV178" s="57"/>
      <c r="BW178" s="57"/>
      <c r="BX178" s="57"/>
      <c r="BY178" s="57"/>
      <c r="BZ178" s="57"/>
      <c r="CA178" s="57"/>
      <c r="CB178" s="57"/>
      <c r="CC178" s="57"/>
      <c r="CD178" s="57"/>
      <c r="CE178" s="57"/>
      <c r="CF178" s="57"/>
      <c r="CG178" s="57"/>
      <c r="CH178" s="57"/>
      <c r="CI178" s="57"/>
      <c r="CJ178" s="57"/>
      <c r="CK178" s="57"/>
      <c r="CL178" s="57"/>
      <c r="CM178" s="57"/>
      <c r="CN178" s="57"/>
      <c r="CO178" s="57"/>
      <c r="CP178" s="57"/>
      <c r="CQ178" s="57"/>
      <c r="CR178" s="57"/>
      <c r="CS178" s="57"/>
      <c r="CT178" s="57"/>
      <c r="CU178" s="57"/>
      <c r="CV178" s="57"/>
      <c r="CW178" s="57"/>
      <c r="CX178" s="57"/>
      <c r="CY178" s="57"/>
      <c r="CZ178" s="57"/>
      <c r="DA178" s="57"/>
      <c r="DB178" s="57"/>
      <c r="DC178" s="57"/>
      <c r="DD178" s="57"/>
      <c r="DE178" s="57"/>
      <c r="DF178" s="57"/>
      <c r="DG178" s="57"/>
      <c r="DH178" s="57"/>
      <c r="DI178" s="57"/>
      <c r="DJ178" s="57"/>
      <c r="DK178" s="57"/>
      <c r="DL178" s="57"/>
      <c r="DM178" s="57"/>
      <c r="DN178" s="57"/>
      <c r="DO178" s="57"/>
      <c r="DP178" s="57"/>
      <c r="DQ178" s="57"/>
      <c r="DR178" s="57"/>
      <c r="DS178" s="57"/>
      <c r="DT178" s="57"/>
      <c r="DU178" s="57"/>
      <c r="DV178" s="57"/>
      <c r="DW178" s="57"/>
      <c r="DX178" s="57"/>
      <c r="DY178" s="57"/>
      <c r="DZ178" s="57"/>
      <c r="EA178" s="57"/>
      <c r="EB178" s="57"/>
      <c r="EC178" s="57"/>
      <c r="ED178" s="57"/>
      <c r="EE178" s="57"/>
      <c r="EF178" s="57"/>
      <c r="EG178" s="57"/>
      <c r="EH178" s="57"/>
      <c r="EI178" s="57"/>
      <c r="EJ178" s="57"/>
    </row>
    <row r="179" spans="1:140" s="7" customFormat="1">
      <c r="B179" s="68" t="s">
        <v>808</v>
      </c>
      <c r="C179" s="68" t="s">
        <v>835</v>
      </c>
      <c r="D179" s="81">
        <v>45777</v>
      </c>
      <c r="E179" s="72"/>
      <c r="F179" s="72"/>
      <c r="G179" s="72"/>
      <c r="H179" s="76" t="s">
        <v>808</v>
      </c>
      <c r="I179" s="76" t="s">
        <v>835</v>
      </c>
      <c r="J179" s="83">
        <f>D179</f>
        <v>45777</v>
      </c>
      <c r="K179" s="83">
        <f>D179</f>
        <v>45777</v>
      </c>
      <c r="L179" s="197"/>
      <c r="M179" s="69"/>
      <c r="N179" s="82"/>
      <c r="O179" s="77"/>
      <c r="P179" s="84"/>
      <c r="Q179" s="57"/>
      <c r="R179" s="57"/>
      <c r="S179" s="57"/>
      <c r="T179" s="57"/>
      <c r="U179" s="57"/>
      <c r="V179" s="57"/>
      <c r="W179" s="57"/>
      <c r="X179" s="57"/>
      <c r="Y179" s="57"/>
      <c r="Z179" s="57"/>
      <c r="AA179" s="57"/>
      <c r="AB179" s="57"/>
      <c r="AC179" s="57"/>
      <c r="AD179" s="57"/>
      <c r="AE179" s="57"/>
      <c r="AF179" s="57"/>
      <c r="AG179" s="57"/>
      <c r="AH179" s="57"/>
      <c r="AI179" s="57"/>
      <c r="AJ179" s="57"/>
      <c r="AK179" s="57"/>
      <c r="AL179" s="57"/>
      <c r="AM179" s="57"/>
      <c r="AN179" s="57"/>
      <c r="AO179" s="57"/>
      <c r="AP179" s="57"/>
      <c r="AQ179" s="57"/>
      <c r="AR179" s="57"/>
      <c r="AS179" s="57"/>
      <c r="AT179" s="57"/>
      <c r="AU179" s="57"/>
      <c r="AV179" s="57"/>
      <c r="AW179" s="57"/>
      <c r="AX179" s="57"/>
      <c r="AY179" s="57"/>
      <c r="AZ179" s="57"/>
      <c r="BA179" s="57"/>
      <c r="BB179" s="57"/>
      <c r="BC179" s="57"/>
      <c r="BD179" s="57"/>
      <c r="BE179" s="57"/>
      <c r="BF179" s="57"/>
      <c r="BG179" s="57"/>
      <c r="BH179" s="57"/>
      <c r="BI179" s="57"/>
      <c r="BJ179" s="57"/>
      <c r="BK179" s="57"/>
      <c r="BL179" s="57"/>
      <c r="BM179" s="57"/>
      <c r="BN179" s="57"/>
      <c r="BO179" s="57"/>
      <c r="BP179" s="57"/>
      <c r="BQ179" s="57"/>
      <c r="BR179" s="57"/>
      <c r="BS179" s="57"/>
      <c r="BT179" s="57"/>
      <c r="BU179" s="57"/>
      <c r="BV179" s="57"/>
      <c r="BW179" s="57"/>
      <c r="BX179" s="57"/>
      <c r="BY179" s="57"/>
      <c r="BZ179" s="57"/>
      <c r="CA179" s="57"/>
      <c r="CB179" s="57"/>
      <c r="CC179" s="57"/>
      <c r="CD179" s="57"/>
      <c r="CE179" s="57"/>
      <c r="CF179" s="57"/>
      <c r="CG179" s="57"/>
      <c r="CH179" s="57"/>
      <c r="CI179" s="57"/>
      <c r="CJ179" s="57"/>
      <c r="CK179" s="57"/>
      <c r="CL179" s="57"/>
      <c r="CM179" s="57"/>
      <c r="CN179" s="57"/>
      <c r="CO179" s="57"/>
      <c r="CP179" s="57"/>
      <c r="CQ179" s="57"/>
      <c r="CR179" s="57"/>
      <c r="CS179" s="57"/>
      <c r="CT179" s="57"/>
      <c r="CU179" s="57"/>
      <c r="CV179" s="57"/>
      <c r="CW179" s="57"/>
      <c r="CX179" s="57"/>
      <c r="CY179" s="57"/>
      <c r="CZ179" s="57"/>
      <c r="DA179" s="57"/>
      <c r="DB179" s="57"/>
      <c r="DC179" s="57"/>
      <c r="DD179" s="57"/>
      <c r="DE179" s="57"/>
      <c r="DF179" s="57"/>
      <c r="DG179" s="57"/>
      <c r="DH179" s="57"/>
      <c r="DI179" s="57"/>
      <c r="DJ179" s="57"/>
      <c r="DK179" s="57"/>
      <c r="DL179" s="57"/>
      <c r="DM179" s="57"/>
      <c r="DN179" s="57"/>
      <c r="DO179" s="57"/>
      <c r="DP179" s="57"/>
      <c r="DQ179" s="57"/>
      <c r="DR179" s="57"/>
      <c r="DS179" s="57"/>
      <c r="DT179" s="57"/>
      <c r="DU179" s="57"/>
      <c r="DV179" s="57"/>
      <c r="DW179" s="57"/>
      <c r="DX179" s="57"/>
      <c r="DY179" s="57"/>
      <c r="DZ179" s="57"/>
      <c r="EA179" s="57"/>
      <c r="EB179" s="57"/>
      <c r="EC179" s="57"/>
      <c r="ED179" s="57"/>
      <c r="EE179" s="57"/>
      <c r="EF179" s="57"/>
      <c r="EG179" s="57"/>
      <c r="EH179" s="57"/>
      <c r="EI179" s="57"/>
      <c r="EJ179" s="57"/>
    </row>
    <row r="180" spans="1:140" s="7" customFormat="1">
      <c r="A180" s="57" t="s">
        <v>651</v>
      </c>
      <c r="B180" s="69">
        <v>4.6803936385509851E-2</v>
      </c>
      <c r="C180" s="69">
        <v>6.5835348920933207E-2</v>
      </c>
      <c r="D180" s="69">
        <v>6.5895755682429114E-2</v>
      </c>
      <c r="E180" s="73">
        <v>8.094398581969954E-3</v>
      </c>
      <c r="F180" s="73">
        <v>9.0205383999642976E-3</v>
      </c>
      <c r="G180" s="73">
        <v>9.809229470114228E-3</v>
      </c>
      <c r="H180" s="77">
        <v>13</v>
      </c>
      <c r="I180" s="77">
        <v>17</v>
      </c>
      <c r="J180" s="77">
        <v>18</v>
      </c>
      <c r="K180" s="84">
        <v>1.1358952802253922E-2</v>
      </c>
      <c r="L180" s="57"/>
      <c r="N180" s="72"/>
      <c r="O180" s="77"/>
      <c r="P180" s="84"/>
      <c r="Q180" s="57"/>
      <c r="R180" s="57"/>
      <c r="S180" s="57"/>
      <c r="T180" s="57"/>
      <c r="U180" s="57"/>
      <c r="V180" s="57"/>
      <c r="W180" s="57"/>
      <c r="X180" s="57"/>
      <c r="Y180" s="57"/>
      <c r="Z180" s="57"/>
      <c r="AA180" s="57"/>
      <c r="AB180" s="57"/>
      <c r="AC180" s="57"/>
      <c r="AD180" s="57"/>
      <c r="AE180" s="57"/>
      <c r="AF180" s="57"/>
      <c r="AG180" s="57"/>
      <c r="AH180" s="57"/>
      <c r="AI180" s="57"/>
      <c r="AJ180" s="57"/>
      <c r="AK180" s="57"/>
      <c r="AL180" s="57"/>
      <c r="AM180" s="57"/>
      <c r="AN180" s="57"/>
      <c r="AO180" s="57"/>
      <c r="AP180" s="57"/>
      <c r="AQ180" s="57"/>
      <c r="AR180" s="57"/>
      <c r="AS180" s="57"/>
      <c r="AT180" s="57"/>
      <c r="AU180" s="57"/>
      <c r="AV180" s="57"/>
      <c r="AW180" s="57"/>
      <c r="AX180" s="57"/>
      <c r="AY180" s="57"/>
      <c r="AZ180" s="57"/>
      <c r="BA180" s="57"/>
      <c r="BB180" s="57"/>
      <c r="BC180" s="57"/>
      <c r="BD180" s="57"/>
      <c r="BE180" s="57"/>
      <c r="BF180" s="57"/>
      <c r="BG180" s="57"/>
      <c r="BH180" s="57"/>
      <c r="BI180" s="57"/>
      <c r="BJ180" s="57"/>
      <c r="BK180" s="57"/>
      <c r="BL180" s="57"/>
      <c r="BM180" s="57"/>
      <c r="BN180" s="57"/>
      <c r="BO180" s="57"/>
      <c r="BP180" s="57"/>
      <c r="BQ180" s="57"/>
      <c r="BR180" s="57"/>
      <c r="BS180" s="57"/>
      <c r="BT180" s="57"/>
      <c r="BU180" s="57"/>
      <c r="BV180" s="57"/>
      <c r="BW180" s="57"/>
      <c r="BX180" s="57"/>
      <c r="BY180" s="57"/>
      <c r="BZ180" s="57"/>
      <c r="CA180" s="57"/>
      <c r="CB180" s="57"/>
      <c r="CC180" s="57"/>
      <c r="CD180" s="57"/>
      <c r="CE180" s="57"/>
      <c r="CF180" s="57"/>
      <c r="CG180" s="57"/>
      <c r="CH180" s="57"/>
      <c r="CI180" s="57"/>
      <c r="CJ180" s="57"/>
      <c r="CK180" s="57"/>
      <c r="CL180" s="57"/>
      <c r="CM180" s="57"/>
      <c r="CN180" s="57"/>
      <c r="CO180" s="57"/>
      <c r="CP180" s="57"/>
      <c r="CQ180" s="57"/>
      <c r="CR180" s="57"/>
      <c r="CS180" s="57"/>
      <c r="CT180" s="57"/>
      <c r="CU180" s="57"/>
      <c r="CV180" s="57"/>
      <c r="CW180" s="57"/>
      <c r="CX180" s="57"/>
      <c r="CY180" s="57"/>
      <c r="CZ180" s="57"/>
      <c r="DA180" s="57"/>
      <c r="DB180" s="57"/>
      <c r="DC180" s="57"/>
      <c r="DD180" s="57"/>
      <c r="DE180" s="57"/>
      <c r="DF180" s="57"/>
      <c r="DG180" s="57"/>
      <c r="DH180" s="57"/>
      <c r="DI180" s="57"/>
      <c r="DJ180" s="57"/>
      <c r="DK180" s="57"/>
      <c r="DL180" s="57"/>
      <c r="DM180" s="57"/>
      <c r="DN180" s="57"/>
      <c r="DO180" s="57"/>
      <c r="DP180" s="57"/>
      <c r="DQ180" s="57"/>
      <c r="DR180" s="57"/>
      <c r="DS180" s="57"/>
      <c r="DT180" s="57"/>
      <c r="DU180" s="57"/>
      <c r="DV180" s="57"/>
      <c r="DW180" s="57"/>
      <c r="DX180" s="57"/>
      <c r="DY180" s="57"/>
      <c r="DZ180" s="57"/>
      <c r="EA180" s="57"/>
      <c r="EB180" s="57"/>
      <c r="EC180" s="57"/>
      <c r="ED180" s="57"/>
      <c r="EE180" s="57"/>
      <c r="EF180" s="57"/>
      <c r="EG180" s="57"/>
      <c r="EH180" s="57"/>
      <c r="EI180" s="57"/>
      <c r="EJ180" s="57"/>
    </row>
    <row r="181" spans="1:140" s="7" customFormat="1">
      <c r="A181" s="57" t="s">
        <v>144</v>
      </c>
      <c r="B181" s="69">
        <v>5.6099573275569102E-2</v>
      </c>
      <c r="C181" s="69">
        <v>5.6210087265585004E-2</v>
      </c>
      <c r="D181" s="69">
        <v>5.7015021624307605E-2</v>
      </c>
      <c r="E181" s="73">
        <v>7.6717127716358427E-3</v>
      </c>
      <c r="F181" s="73">
        <v>6.412223888312747E-3</v>
      </c>
      <c r="G181" s="73">
        <v>7.646718554477328E-3</v>
      </c>
      <c r="H181" s="77">
        <v>33</v>
      </c>
      <c r="I181" s="77">
        <v>32</v>
      </c>
      <c r="J181" s="77">
        <v>33</v>
      </c>
      <c r="K181" s="84">
        <v>1.9978618509372038E-2</v>
      </c>
      <c r="L181" s="86"/>
      <c r="M181" s="69"/>
      <c r="N181" s="73"/>
      <c r="O181" s="77"/>
      <c r="P181" s="84"/>
      <c r="Q181" s="57"/>
      <c r="R181" s="57"/>
      <c r="S181" s="57"/>
      <c r="T181" s="57"/>
      <c r="U181" s="57"/>
      <c r="V181" s="57"/>
      <c r="W181" s="57"/>
      <c r="X181" s="57"/>
      <c r="Y181" s="57"/>
      <c r="Z181" s="57"/>
      <c r="AA181" s="57"/>
      <c r="AB181" s="57"/>
      <c r="AC181" s="57"/>
      <c r="AD181" s="57"/>
      <c r="AE181" s="57"/>
      <c r="AF181" s="57"/>
      <c r="AG181" s="57"/>
      <c r="AH181" s="57"/>
      <c r="AI181" s="57"/>
      <c r="AJ181" s="57"/>
      <c r="AK181" s="57"/>
      <c r="AL181" s="57"/>
      <c r="AM181" s="57"/>
      <c r="AN181" s="57"/>
      <c r="AO181" s="57"/>
      <c r="AP181" s="57"/>
      <c r="AQ181" s="57"/>
      <c r="AR181" s="57"/>
      <c r="AS181" s="57"/>
      <c r="AT181" s="57"/>
      <c r="AU181" s="57"/>
      <c r="AV181" s="57"/>
      <c r="AW181" s="57"/>
      <c r="AX181" s="57"/>
      <c r="AY181" s="57"/>
      <c r="AZ181" s="57"/>
      <c r="BA181" s="57"/>
      <c r="BB181" s="57"/>
      <c r="BC181" s="57"/>
      <c r="BD181" s="57"/>
      <c r="BE181" s="57"/>
      <c r="BF181" s="57"/>
      <c r="BG181" s="57"/>
      <c r="BH181" s="57"/>
      <c r="BI181" s="57"/>
      <c r="BJ181" s="57"/>
      <c r="BK181" s="57"/>
      <c r="BL181" s="57"/>
      <c r="BM181" s="57"/>
      <c r="BN181" s="57"/>
      <c r="BO181" s="57"/>
      <c r="BP181" s="57"/>
      <c r="BQ181" s="57"/>
      <c r="BR181" s="57"/>
      <c r="BS181" s="57"/>
      <c r="BT181" s="57"/>
      <c r="BU181" s="57"/>
      <c r="BV181" s="57"/>
      <c r="BW181" s="57"/>
      <c r="BX181" s="57"/>
      <c r="BY181" s="57"/>
      <c r="BZ181" s="57"/>
      <c r="CA181" s="57"/>
      <c r="CB181" s="57"/>
      <c r="CC181" s="57"/>
      <c r="CD181" s="57"/>
      <c r="CE181" s="57"/>
      <c r="CF181" s="57"/>
      <c r="CG181" s="57"/>
      <c r="CH181" s="57"/>
      <c r="CI181" s="57"/>
      <c r="CJ181" s="57"/>
      <c r="CK181" s="57"/>
      <c r="CL181" s="57"/>
      <c r="CM181" s="57"/>
      <c r="CN181" s="57"/>
      <c r="CO181" s="57"/>
      <c r="CP181" s="57"/>
      <c r="CQ181" s="57"/>
      <c r="CR181" s="57"/>
      <c r="CS181" s="57"/>
      <c r="CT181" s="57"/>
      <c r="CU181" s="57"/>
      <c r="CV181" s="57"/>
      <c r="CW181" s="57"/>
      <c r="CX181" s="57"/>
      <c r="CY181" s="57"/>
      <c r="CZ181" s="57"/>
      <c r="DA181" s="57"/>
      <c r="DB181" s="57"/>
      <c r="DC181" s="57"/>
      <c r="DD181" s="57"/>
      <c r="DE181" s="57"/>
      <c r="DF181" s="57"/>
      <c r="DG181" s="57"/>
      <c r="DH181" s="57"/>
      <c r="DI181" s="57"/>
      <c r="DJ181" s="57"/>
      <c r="DK181" s="57"/>
      <c r="DL181" s="57"/>
      <c r="DM181" s="57"/>
      <c r="DN181" s="57"/>
      <c r="DO181" s="57"/>
      <c r="DP181" s="57"/>
      <c r="DQ181" s="57"/>
      <c r="DR181" s="57"/>
      <c r="DS181" s="57"/>
      <c r="DT181" s="57"/>
      <c r="DU181" s="57"/>
      <c r="DV181" s="57"/>
      <c r="DW181" s="57"/>
      <c r="DX181" s="57"/>
      <c r="DY181" s="57"/>
      <c r="DZ181" s="57"/>
      <c r="EA181" s="57"/>
      <c r="EB181" s="57"/>
      <c r="EC181" s="57"/>
      <c r="ED181" s="57"/>
      <c r="EE181" s="57"/>
      <c r="EF181" s="57"/>
      <c r="EG181" s="57"/>
      <c r="EH181" s="57"/>
      <c r="EI181" s="57"/>
    </row>
    <row r="182" spans="1:140" s="7" customFormat="1">
      <c r="A182" s="57" t="s">
        <v>142</v>
      </c>
      <c r="B182" s="69">
        <v>0.11314295694287574</v>
      </c>
      <c r="C182" s="69">
        <v>0.10909404265257523</v>
      </c>
      <c r="D182" s="69">
        <v>0.10797055339245225</v>
      </c>
      <c r="E182" s="73">
        <v>2.7275815024977366E-2</v>
      </c>
      <c r="F182" s="73">
        <v>2.5319694922765711E-2</v>
      </c>
      <c r="G182" s="73">
        <v>2.4316342707028933E-2</v>
      </c>
      <c r="H182" s="77">
        <v>36</v>
      </c>
      <c r="I182" s="77">
        <v>36</v>
      </c>
      <c r="J182" s="77">
        <v>35</v>
      </c>
      <c r="K182" s="84">
        <v>2.4885264680612296E-2</v>
      </c>
      <c r="L182" s="86"/>
      <c r="M182" s="69"/>
      <c r="N182" s="73"/>
      <c r="O182" s="77"/>
      <c r="P182" s="84"/>
      <c r="Q182" s="57"/>
      <c r="R182" s="57"/>
      <c r="S182" s="57"/>
      <c r="T182" s="57"/>
      <c r="U182" s="57"/>
      <c r="V182" s="57"/>
      <c r="W182" s="57"/>
      <c r="X182" s="57"/>
      <c r="Y182" s="57"/>
      <c r="Z182" s="57"/>
      <c r="AA182" s="57"/>
      <c r="AB182" s="57"/>
      <c r="AC182" s="57"/>
      <c r="AD182" s="57"/>
      <c r="AE182" s="57"/>
      <c r="AF182" s="57"/>
      <c r="AG182" s="57"/>
      <c r="AH182" s="57"/>
      <c r="AI182" s="57"/>
      <c r="AJ182" s="57"/>
      <c r="AK182" s="57"/>
      <c r="AL182" s="57"/>
      <c r="AM182" s="57"/>
      <c r="AN182" s="57"/>
      <c r="AO182" s="57"/>
      <c r="AP182" s="57"/>
      <c r="AQ182" s="57"/>
      <c r="AR182" s="57"/>
      <c r="AS182" s="57"/>
      <c r="AT182" s="57"/>
      <c r="AU182" s="57"/>
      <c r="AV182" s="57"/>
      <c r="AW182" s="57"/>
      <c r="AX182" s="57"/>
      <c r="AY182" s="57"/>
      <c r="AZ182" s="57"/>
      <c r="BA182" s="57"/>
      <c r="BB182" s="57"/>
      <c r="BC182" s="57"/>
      <c r="BD182" s="57"/>
      <c r="BE182" s="57"/>
      <c r="BF182" s="57"/>
      <c r="BG182" s="57"/>
      <c r="BH182" s="57"/>
      <c r="BI182" s="57"/>
      <c r="BJ182" s="57"/>
      <c r="BK182" s="57"/>
      <c r="BL182" s="57"/>
      <c r="BM182" s="57"/>
      <c r="BN182" s="57"/>
      <c r="BO182" s="57"/>
      <c r="BP182" s="57"/>
      <c r="BQ182" s="57"/>
      <c r="BR182" s="57"/>
      <c r="BS182" s="57"/>
      <c r="BT182" s="57"/>
      <c r="BU182" s="57"/>
      <c r="BV182" s="57"/>
      <c r="BW182" s="57"/>
      <c r="BX182" s="57"/>
      <c r="BY182" s="57"/>
      <c r="BZ182" s="57"/>
      <c r="CA182" s="57"/>
      <c r="CB182" s="57"/>
      <c r="CC182" s="57"/>
      <c r="CD182" s="57"/>
      <c r="CE182" s="57"/>
      <c r="CF182" s="57"/>
      <c r="CG182" s="57"/>
      <c r="CH182" s="57"/>
      <c r="CI182" s="57"/>
      <c r="CJ182" s="57"/>
      <c r="CK182" s="57"/>
      <c r="CL182" s="57"/>
      <c r="CM182" s="57"/>
      <c r="CN182" s="57"/>
      <c r="CO182" s="57"/>
      <c r="CP182" s="57"/>
      <c r="CQ182" s="57"/>
      <c r="CR182" s="57"/>
      <c r="CS182" s="57"/>
      <c r="CT182" s="57"/>
      <c r="CU182" s="57"/>
      <c r="CV182" s="57"/>
      <c r="CW182" s="57"/>
      <c r="CX182" s="57"/>
      <c r="CY182" s="57"/>
      <c r="CZ182" s="57"/>
      <c r="DA182" s="57"/>
      <c r="DB182" s="57"/>
      <c r="DC182" s="57"/>
      <c r="DD182" s="57"/>
      <c r="DE182" s="57"/>
      <c r="DF182" s="57"/>
      <c r="DG182" s="57"/>
      <c r="DH182" s="57"/>
      <c r="DI182" s="57"/>
      <c r="DJ182" s="57"/>
      <c r="DK182" s="57"/>
      <c r="DL182" s="57"/>
      <c r="DM182" s="57"/>
      <c r="DN182" s="57"/>
      <c r="DO182" s="57"/>
      <c r="DP182" s="57"/>
      <c r="DQ182" s="57"/>
      <c r="DR182" s="57"/>
      <c r="DS182" s="57"/>
      <c r="DT182" s="57"/>
      <c r="DU182" s="57"/>
      <c r="DV182" s="57"/>
      <c r="DW182" s="57"/>
      <c r="DX182" s="57"/>
      <c r="DY182" s="57"/>
      <c r="DZ182" s="57"/>
      <c r="EA182" s="57"/>
      <c r="EB182" s="57"/>
      <c r="EC182" s="57"/>
      <c r="ED182" s="57"/>
      <c r="EE182" s="57"/>
      <c r="EF182" s="57"/>
      <c r="EG182" s="57"/>
      <c r="EH182" s="57"/>
      <c r="EI182" s="57"/>
    </row>
    <row r="183" spans="1:140" s="7" customFormat="1">
      <c r="A183" s="57" t="s">
        <v>192</v>
      </c>
      <c r="B183" s="69">
        <v>8.9373484751904209E-2</v>
      </c>
      <c r="C183" s="69">
        <v>8.395543076459526E-2</v>
      </c>
      <c r="D183" s="69">
        <v>8.4254093861950832E-2</v>
      </c>
      <c r="E183" s="73">
        <v>3.4113340711996822E-2</v>
      </c>
      <c r="F183" s="73">
        <v>3.4077532596263282E-2</v>
      </c>
      <c r="G183" s="73">
        <v>3.6747926001921914E-2</v>
      </c>
      <c r="H183" s="77">
        <v>23</v>
      </c>
      <c r="I183" s="77">
        <v>22</v>
      </c>
      <c r="J183" s="77">
        <v>23</v>
      </c>
      <c r="K183" s="84">
        <v>3.6747926001921914E-2</v>
      </c>
      <c r="L183" s="86"/>
      <c r="M183" s="69"/>
      <c r="N183" s="73"/>
      <c r="O183" s="77"/>
      <c r="P183" s="84"/>
      <c r="Q183" s="57"/>
      <c r="R183" s="57"/>
      <c r="S183" s="57"/>
      <c r="T183" s="57"/>
      <c r="U183" s="57"/>
      <c r="V183" s="57"/>
      <c r="W183" s="57"/>
      <c r="X183" s="57"/>
      <c r="Y183" s="57"/>
      <c r="Z183" s="57"/>
      <c r="AA183" s="57"/>
      <c r="AB183" s="57"/>
      <c r="AC183" s="57"/>
      <c r="AD183" s="57"/>
      <c r="AE183" s="57"/>
      <c r="AF183" s="57"/>
      <c r="AG183" s="57"/>
      <c r="AH183" s="57"/>
      <c r="AI183" s="57"/>
      <c r="AJ183" s="57"/>
      <c r="AK183" s="57"/>
      <c r="AL183" s="57"/>
      <c r="AM183" s="57"/>
      <c r="AN183" s="57"/>
      <c r="AO183" s="57"/>
      <c r="AP183" s="57"/>
      <c r="AQ183" s="57"/>
      <c r="AR183" s="57"/>
      <c r="AS183" s="57"/>
      <c r="AT183" s="57"/>
      <c r="AU183" s="57"/>
      <c r="AV183" s="57"/>
      <c r="AW183" s="57"/>
      <c r="AX183" s="57"/>
      <c r="AY183" s="57"/>
      <c r="AZ183" s="57"/>
      <c r="BA183" s="57"/>
      <c r="BB183" s="57"/>
      <c r="BC183" s="57"/>
      <c r="BD183" s="57"/>
      <c r="BE183" s="57"/>
      <c r="BF183" s="57"/>
      <c r="BG183" s="57"/>
      <c r="BH183" s="57"/>
      <c r="BI183" s="57"/>
      <c r="BJ183" s="57"/>
      <c r="BK183" s="57"/>
      <c r="BL183" s="57"/>
      <c r="BM183" s="57"/>
      <c r="BN183" s="57"/>
      <c r="BO183" s="57"/>
      <c r="BP183" s="57"/>
      <c r="BQ183" s="57"/>
      <c r="BR183" s="57"/>
      <c r="BS183" s="57"/>
      <c r="BT183" s="57"/>
      <c r="BU183" s="57"/>
      <c r="BV183" s="57"/>
      <c r="BW183" s="57"/>
      <c r="BX183" s="57"/>
      <c r="BY183" s="57"/>
      <c r="BZ183" s="57"/>
      <c r="CA183" s="57"/>
      <c r="CB183" s="57"/>
      <c r="CC183" s="57"/>
      <c r="CD183" s="57"/>
      <c r="CE183" s="57"/>
      <c r="CF183" s="57"/>
      <c r="CG183" s="57"/>
      <c r="CH183" s="57"/>
      <c r="CI183" s="57"/>
      <c r="CJ183" s="57"/>
      <c r="CK183" s="57"/>
      <c r="CL183" s="57"/>
      <c r="CM183" s="57"/>
      <c r="CN183" s="57"/>
      <c r="CO183" s="57"/>
      <c r="CP183" s="57"/>
      <c r="CQ183" s="57"/>
      <c r="CR183" s="57"/>
      <c r="CS183" s="57"/>
      <c r="CT183" s="57"/>
      <c r="CU183" s="57"/>
      <c r="CV183" s="57"/>
      <c r="CW183" s="57"/>
      <c r="CX183" s="57"/>
      <c r="CY183" s="57"/>
      <c r="CZ183" s="57"/>
      <c r="DA183" s="57"/>
      <c r="DB183" s="57"/>
      <c r="DC183" s="57"/>
      <c r="DD183" s="57"/>
      <c r="DE183" s="57"/>
      <c r="DF183" s="57"/>
      <c r="DG183" s="57"/>
      <c r="DH183" s="57"/>
      <c r="DI183" s="57"/>
      <c r="DJ183" s="57"/>
      <c r="DK183" s="57"/>
      <c r="DL183" s="57"/>
      <c r="DM183" s="57"/>
      <c r="DN183" s="57"/>
      <c r="DO183" s="57"/>
      <c r="DP183" s="57"/>
      <c r="DQ183" s="57"/>
      <c r="DR183" s="57"/>
      <c r="DS183" s="57"/>
      <c r="DT183" s="57"/>
      <c r="DU183" s="57"/>
      <c r="DV183" s="57"/>
      <c r="DW183" s="57"/>
      <c r="DX183" s="57"/>
      <c r="DY183" s="57"/>
      <c r="DZ183" s="57"/>
      <c r="EA183" s="57"/>
      <c r="EB183" s="57"/>
      <c r="EC183" s="57"/>
      <c r="ED183" s="57"/>
      <c r="EE183" s="57"/>
      <c r="EF183" s="57"/>
      <c r="EG183" s="57"/>
      <c r="EH183" s="57"/>
      <c r="EI183" s="57"/>
    </row>
    <row r="184" spans="1:140" s="48" customFormat="1">
      <c r="A184" s="57" t="s">
        <v>141</v>
      </c>
      <c r="B184" s="69">
        <v>0.15708651091416265</v>
      </c>
      <c r="C184" s="69">
        <v>0.15669444894738385</v>
      </c>
      <c r="D184" s="69">
        <v>0.15840064653773764</v>
      </c>
      <c r="E184" s="73">
        <v>1.7964907352498959E-2</v>
      </c>
      <c r="F184" s="73">
        <v>1.4780646522032152E-2</v>
      </c>
      <c r="G184" s="73">
        <v>1.5196049305097461E-2</v>
      </c>
      <c r="H184" s="77">
        <v>67</v>
      </c>
      <c r="I184" s="77">
        <v>68</v>
      </c>
      <c r="J184" s="77">
        <v>68</v>
      </c>
      <c r="K184" s="84">
        <v>1.8450055868814569E-2</v>
      </c>
      <c r="L184" s="86"/>
      <c r="M184" s="70"/>
      <c r="N184" s="73"/>
      <c r="O184" s="77"/>
      <c r="P184" s="84"/>
      <c r="Q184" s="57"/>
      <c r="R184" s="57"/>
      <c r="S184" s="57"/>
      <c r="T184" s="57"/>
      <c r="U184" s="57"/>
      <c r="V184" s="57"/>
      <c r="W184" s="57"/>
      <c r="X184" s="57"/>
      <c r="Y184" s="57"/>
      <c r="Z184" s="86"/>
      <c r="AA184" s="86"/>
      <c r="AB184" s="86"/>
      <c r="AC184" s="86"/>
      <c r="AD184" s="86"/>
      <c r="AE184" s="86"/>
      <c r="AF184" s="86"/>
      <c r="AG184" s="86"/>
      <c r="AH184" s="86"/>
      <c r="AI184" s="86"/>
      <c r="AJ184" s="86"/>
      <c r="AK184" s="86"/>
      <c r="AL184" s="86"/>
      <c r="AM184" s="86"/>
      <c r="AN184" s="86"/>
      <c r="AO184" s="86"/>
      <c r="AP184" s="86"/>
      <c r="AQ184" s="86"/>
      <c r="AR184" s="86"/>
      <c r="AS184" s="86"/>
      <c r="AT184" s="86"/>
      <c r="AU184" s="86"/>
      <c r="AV184" s="86"/>
      <c r="AW184" s="86"/>
      <c r="AX184" s="86"/>
      <c r="AY184" s="86"/>
      <c r="AZ184" s="86"/>
      <c r="BA184" s="86"/>
      <c r="BB184" s="86"/>
      <c r="BC184" s="86"/>
      <c r="BD184" s="86"/>
      <c r="BE184" s="86"/>
      <c r="BF184" s="86"/>
      <c r="BG184" s="86"/>
      <c r="BH184" s="86"/>
      <c r="BI184" s="86"/>
      <c r="BJ184" s="86"/>
      <c r="BK184" s="86"/>
      <c r="BL184" s="86"/>
      <c r="BM184" s="86"/>
      <c r="BN184" s="86"/>
      <c r="BO184" s="86"/>
      <c r="BP184" s="86"/>
      <c r="BQ184" s="86"/>
      <c r="BR184" s="86"/>
      <c r="BS184" s="86"/>
      <c r="BT184" s="86"/>
      <c r="BU184" s="86"/>
      <c r="BV184" s="86"/>
      <c r="BW184" s="86"/>
      <c r="BX184" s="86"/>
      <c r="BY184" s="86"/>
      <c r="BZ184" s="86"/>
      <c r="CA184" s="86"/>
      <c r="CB184" s="86"/>
      <c r="CC184" s="86"/>
      <c r="CD184" s="86"/>
      <c r="CE184" s="86"/>
      <c r="CF184" s="86"/>
      <c r="CG184" s="86"/>
      <c r="CH184" s="86"/>
      <c r="CI184" s="86"/>
      <c r="CJ184" s="86"/>
      <c r="CK184" s="86"/>
      <c r="CL184" s="86"/>
      <c r="CM184" s="86"/>
      <c r="CN184" s="86"/>
      <c r="CO184" s="86"/>
      <c r="CP184" s="86"/>
      <c r="CQ184" s="86"/>
      <c r="CR184" s="86"/>
      <c r="CS184" s="86"/>
      <c r="CT184" s="86"/>
      <c r="CU184" s="86"/>
      <c r="CV184" s="86"/>
      <c r="CW184" s="86"/>
      <c r="CX184" s="86"/>
      <c r="CY184" s="86"/>
      <c r="CZ184" s="86"/>
      <c r="DA184" s="86"/>
      <c r="DB184" s="86"/>
      <c r="DC184" s="86"/>
      <c r="DD184" s="86"/>
      <c r="DE184" s="86"/>
      <c r="DF184" s="86"/>
      <c r="DG184" s="86"/>
      <c r="DH184" s="86"/>
      <c r="DI184" s="86"/>
      <c r="DJ184" s="86"/>
      <c r="DK184" s="86"/>
      <c r="DL184" s="86"/>
      <c r="DM184" s="86"/>
      <c r="DN184" s="86"/>
      <c r="DO184" s="86"/>
      <c r="DP184" s="86"/>
      <c r="DQ184" s="86"/>
      <c r="DR184" s="86"/>
      <c r="DS184" s="86"/>
      <c r="DT184" s="86"/>
      <c r="DU184" s="86"/>
      <c r="DV184" s="86"/>
      <c r="DW184" s="86"/>
      <c r="DX184" s="86"/>
      <c r="DY184" s="86"/>
      <c r="DZ184" s="86"/>
      <c r="EA184" s="86"/>
      <c r="EB184" s="86"/>
      <c r="EC184" s="86"/>
      <c r="ED184" s="86"/>
      <c r="EE184" s="86"/>
      <c r="EF184" s="86"/>
    </row>
    <row r="185" spans="1:140" s="7" customFormat="1">
      <c r="A185" s="57" t="s">
        <v>140</v>
      </c>
      <c r="B185" s="69">
        <v>0.14696231312858907</v>
      </c>
      <c r="C185" s="69">
        <v>0.1430980559167678</v>
      </c>
      <c r="D185" s="69">
        <v>0.14181314857255664</v>
      </c>
      <c r="E185" s="73">
        <v>1.7281415263541551E-2</v>
      </c>
      <c r="F185" s="73">
        <v>1.8214396133212876E-2</v>
      </c>
      <c r="G185" s="73">
        <v>1.8175224547419547E-2</v>
      </c>
      <c r="H185" s="77">
        <v>40</v>
      </c>
      <c r="I185" s="77">
        <v>38</v>
      </c>
      <c r="J185" s="77">
        <v>38</v>
      </c>
      <c r="K185" s="84">
        <v>2.1634722877346624E-2</v>
      </c>
      <c r="L185" s="86"/>
      <c r="M185" s="57"/>
      <c r="N185" s="73"/>
      <c r="O185" s="77"/>
      <c r="P185" s="84"/>
      <c r="Q185" s="86"/>
      <c r="R185" s="86"/>
      <c r="S185" s="86"/>
      <c r="T185" s="86"/>
      <c r="U185" s="86"/>
      <c r="V185" s="86"/>
      <c r="W185" s="86"/>
      <c r="X185" s="86"/>
      <c r="Y185" s="86"/>
    </row>
    <row r="186" spans="1:140">
      <c r="A186" s="57" t="s">
        <v>139</v>
      </c>
      <c r="B186" s="69">
        <v>9.1986098422968787E-2</v>
      </c>
      <c r="C186" s="69">
        <v>8.8667708881962154E-2</v>
      </c>
      <c r="D186" s="69">
        <v>8.8672507821696944E-2</v>
      </c>
      <c r="E186" s="73">
        <v>1.549370860282866E-2</v>
      </c>
      <c r="F186" s="73">
        <v>1.3959783990061092E-2</v>
      </c>
      <c r="G186" s="73">
        <v>1.4405412420129217E-2</v>
      </c>
      <c r="H186" s="77">
        <v>68</v>
      </c>
      <c r="I186" s="77">
        <v>69</v>
      </c>
      <c r="J186" s="77">
        <v>69</v>
      </c>
      <c r="K186" s="84">
        <v>1.6615350869125595E-2</v>
      </c>
      <c r="L186" s="86"/>
      <c r="N186" s="73"/>
      <c r="O186" s="77"/>
      <c r="P186" s="84"/>
      <c r="Q186" s="7"/>
      <c r="R186" s="7"/>
      <c r="S186" s="7"/>
      <c r="T186" s="7"/>
      <c r="U186" s="7"/>
      <c r="V186" s="7"/>
      <c r="W186" s="7"/>
      <c r="X186" s="7"/>
      <c r="Y186" s="7"/>
    </row>
    <row r="187" spans="1:140">
      <c r="A187" s="57" t="s">
        <v>193</v>
      </c>
      <c r="B187" s="69">
        <v>0.15237567302793839</v>
      </c>
      <c r="C187" s="69">
        <v>0.15479357882106623</v>
      </c>
      <c r="D187" s="69">
        <v>0.15391591537833726</v>
      </c>
      <c r="E187" s="73">
        <v>7.8344090728950776E-3</v>
      </c>
      <c r="F187" s="73">
        <v>6.1186405987726858E-3</v>
      </c>
      <c r="G187" s="73">
        <v>7.0446117425412205E-3</v>
      </c>
      <c r="H187" s="77">
        <v>36</v>
      </c>
      <c r="I187" s="77">
        <v>37</v>
      </c>
      <c r="J187" s="77">
        <v>38</v>
      </c>
      <c r="K187" s="84">
        <v>8.0892348145671072E-3</v>
      </c>
      <c r="L187" s="86"/>
      <c r="M187" s="118"/>
      <c r="N187" s="73"/>
      <c r="O187" s="77"/>
      <c r="P187" s="84"/>
    </row>
    <row r="188" spans="1:140">
      <c r="A188" s="57" t="s">
        <v>145</v>
      </c>
      <c r="B188" s="69">
        <v>3.230732723205048E-2</v>
      </c>
      <c r="C188" s="69">
        <v>2.969220796614791E-2</v>
      </c>
      <c r="D188" s="69">
        <v>2.9604156696123526E-2</v>
      </c>
      <c r="E188" s="73">
        <v>1.9913324015758058E-2</v>
      </c>
      <c r="F188" s="73">
        <v>2.0139626133554099E-2</v>
      </c>
      <c r="G188" s="73">
        <v>2.060551046612363E-2</v>
      </c>
      <c r="H188" s="77">
        <v>28</v>
      </c>
      <c r="I188" s="77">
        <v>28</v>
      </c>
      <c r="J188" s="77">
        <v>26</v>
      </c>
      <c r="K188" s="84">
        <v>2.060551046612363E-2</v>
      </c>
      <c r="L188" s="86"/>
      <c r="M188" s="118"/>
      <c r="N188" s="73"/>
      <c r="O188" s="77"/>
      <c r="P188" s="84"/>
    </row>
    <row r="189" spans="1:140">
      <c r="A189" s="57" t="s">
        <v>724</v>
      </c>
      <c r="B189" s="69">
        <v>5.8529794140868452E-2</v>
      </c>
      <c r="C189" s="69">
        <v>5.6738318668585461E-2</v>
      </c>
      <c r="D189" s="69">
        <v>5.6604035129857226E-2</v>
      </c>
      <c r="E189" s="73">
        <v>3.4495299156410648E-2</v>
      </c>
      <c r="F189" s="73">
        <v>3.4745581523433072E-2</v>
      </c>
      <c r="G189" s="73">
        <v>3.4845714071760674E-2</v>
      </c>
      <c r="H189" s="77">
        <v>29</v>
      </c>
      <c r="I189" s="77">
        <v>29</v>
      </c>
      <c r="J189" s="77">
        <v>29</v>
      </c>
      <c r="K189" s="84">
        <v>3.7201142985328735E-2</v>
      </c>
      <c r="L189" s="86"/>
      <c r="M189" s="118"/>
      <c r="N189" s="73"/>
      <c r="O189" s="79"/>
      <c r="P189" s="85"/>
    </row>
    <row r="190" spans="1:140">
      <c r="A190" s="57" t="s">
        <v>143</v>
      </c>
      <c r="B190" s="69">
        <v>5.5332348609679026E-2</v>
      </c>
      <c r="C190" s="69">
        <v>5.5220786828096273E-2</v>
      </c>
      <c r="D190" s="69">
        <v>5.5854165302551086E-2</v>
      </c>
      <c r="E190" s="73">
        <v>3.5092531734308562E-2</v>
      </c>
      <c r="F190" s="73">
        <v>3.0482050556258647E-2</v>
      </c>
      <c r="G190" s="73">
        <v>3.0265079065769068E-2</v>
      </c>
      <c r="H190" s="77">
        <v>30</v>
      </c>
      <c r="I190" s="77">
        <v>31</v>
      </c>
      <c r="J190" s="77">
        <v>31</v>
      </c>
      <c r="K190" s="84">
        <v>3.0265079065769068E-2</v>
      </c>
      <c r="L190" s="57"/>
      <c r="N190" s="73"/>
      <c r="O190" s="57"/>
      <c r="P190" s="57"/>
    </row>
    <row r="191" spans="1:140">
      <c r="A191" s="57" t="s">
        <v>158</v>
      </c>
      <c r="B191" s="70">
        <v>1.0000000168321157</v>
      </c>
      <c r="C191" s="70">
        <v>1.0000000156336983</v>
      </c>
      <c r="D191" s="70">
        <v>1.0000000000000002</v>
      </c>
      <c r="E191" s="74">
        <v>1.4838254613867355E-2</v>
      </c>
      <c r="F191" s="74">
        <v>1.2842965116669569E-2</v>
      </c>
      <c r="G191" s="74">
        <v>1.388038617693153E-2</v>
      </c>
      <c r="H191" s="78">
        <v>403</v>
      </c>
      <c r="I191" s="79">
        <v>407</v>
      </c>
      <c r="J191" s="79">
        <v>408</v>
      </c>
      <c r="K191" s="85">
        <v>1.6780048249282281E-2</v>
      </c>
      <c r="L191" s="57"/>
      <c r="N191" s="73"/>
      <c r="O191" s="57"/>
      <c r="P191" s="57"/>
    </row>
    <row r="192" spans="1:140">
      <c r="A192" s="57"/>
      <c r="B192" s="70"/>
      <c r="C192" s="70"/>
      <c r="D192" s="70"/>
      <c r="E192" s="74"/>
      <c r="F192" s="74"/>
      <c r="G192" s="74"/>
      <c r="H192" s="78"/>
      <c r="I192" s="79"/>
      <c r="J192" s="79"/>
      <c r="K192" s="85"/>
      <c r="L192" s="57"/>
      <c r="N192" s="73"/>
      <c r="O192" s="57"/>
      <c r="P192" s="57"/>
    </row>
    <row r="193" spans="1:16">
      <c r="A193" s="57"/>
      <c r="B193" s="70"/>
      <c r="C193" s="70"/>
      <c r="D193" s="70"/>
      <c r="E193" s="74"/>
      <c r="F193" s="74"/>
      <c r="G193" s="74"/>
      <c r="H193" s="78"/>
      <c r="I193" s="79"/>
      <c r="J193" s="79"/>
      <c r="K193" s="85"/>
      <c r="L193" s="57"/>
      <c r="N193" s="73"/>
      <c r="O193" s="57"/>
      <c r="P193" s="57"/>
    </row>
    <row r="194" spans="1:16">
      <c r="A194" s="38" t="s">
        <v>136</v>
      </c>
      <c r="B194" s="5" t="s">
        <v>179</v>
      </c>
      <c r="C194" s="5" t="s">
        <v>180</v>
      </c>
      <c r="D194" s="5" t="s">
        <v>187</v>
      </c>
      <c r="E194" s="12" t="s">
        <v>181</v>
      </c>
      <c r="F194" s="12" t="s">
        <v>182</v>
      </c>
      <c r="G194" s="59" t="s">
        <v>1</v>
      </c>
      <c r="H194" s="118" t="s">
        <v>137</v>
      </c>
      <c r="I194" s="118"/>
      <c r="J194" s="118"/>
    </row>
    <row r="195" spans="1:16">
      <c r="A195" s="38" t="s">
        <v>196</v>
      </c>
      <c r="B195" s="5"/>
      <c r="C195" s="5" t="s">
        <v>183</v>
      </c>
      <c r="D195" s="5"/>
      <c r="E195" s="12" t="s">
        <v>184</v>
      </c>
      <c r="F195" s="12" t="s">
        <v>184</v>
      </c>
      <c r="G195" s="59" t="s">
        <v>169</v>
      </c>
      <c r="H195" s="118" t="s">
        <v>449</v>
      </c>
      <c r="I195" s="118"/>
      <c r="J195" s="118"/>
      <c r="K195" s="118"/>
      <c r="M195" s="118"/>
    </row>
    <row r="196" spans="1:16" ht="12.75" customHeight="1">
      <c r="A196" s="38"/>
      <c r="B196" s="5"/>
      <c r="C196" s="5" t="s">
        <v>185</v>
      </c>
      <c r="D196" s="5"/>
      <c r="E196" s="12" t="s">
        <v>186</v>
      </c>
      <c r="F196" s="92" t="s">
        <v>186</v>
      </c>
      <c r="G196" s="20" t="s">
        <v>105</v>
      </c>
      <c r="H196" s="118"/>
      <c r="I196" s="118"/>
      <c r="J196" s="118"/>
      <c r="K196" s="118"/>
      <c r="M196" s="118"/>
    </row>
    <row r="197" spans="1:16" customFormat="1">
      <c r="A197" s="102" t="s">
        <v>1221</v>
      </c>
      <c r="B197" s="102" t="s">
        <v>1180</v>
      </c>
      <c r="C197" s="102" t="s">
        <v>152</v>
      </c>
      <c r="D197" s="102" t="s">
        <v>1222</v>
      </c>
      <c r="E197" s="89">
        <v>3.08</v>
      </c>
      <c r="F197" s="89">
        <v>0</v>
      </c>
      <c r="G197" s="89"/>
      <c r="H197" s="102" t="s">
        <v>193</v>
      </c>
      <c r="I197" s="102"/>
    </row>
    <row r="198" spans="1:16" customFormat="1">
      <c r="A198" s="102"/>
      <c r="B198" s="102"/>
      <c r="C198" s="102"/>
      <c r="D198" s="102"/>
      <c r="E198" s="89"/>
      <c r="F198" s="89"/>
      <c r="G198" s="89"/>
      <c r="H198" s="102"/>
      <c r="I198" s="102"/>
    </row>
    <row r="199" spans="1:16" customFormat="1">
      <c r="A199" s="102" t="s">
        <v>1227</v>
      </c>
      <c r="B199" s="102" t="s">
        <v>1180</v>
      </c>
      <c r="C199" s="102" t="s">
        <v>482</v>
      </c>
      <c r="D199" s="102" t="s">
        <v>1228</v>
      </c>
      <c r="E199" s="89">
        <v>0.84</v>
      </c>
      <c r="F199" s="89">
        <v>0.8</v>
      </c>
      <c r="G199" s="90">
        <f t="shared" ref="G199:G227" si="0">E199/F199-1</f>
        <v>4.9999999999999822E-2</v>
      </c>
      <c r="H199" s="102" t="s">
        <v>651</v>
      </c>
      <c r="I199" s="102"/>
    </row>
    <row r="200" spans="1:16" customFormat="1">
      <c r="A200" s="102" t="s">
        <v>1229</v>
      </c>
      <c r="B200" s="102" t="s">
        <v>1180</v>
      </c>
      <c r="C200" s="102" t="s">
        <v>482</v>
      </c>
      <c r="D200" s="102" t="s">
        <v>1230</v>
      </c>
      <c r="E200" s="89">
        <v>0.84</v>
      </c>
      <c r="F200" s="89">
        <v>0.8</v>
      </c>
      <c r="G200" s="90">
        <f t="shared" si="0"/>
        <v>4.9999999999999822E-2</v>
      </c>
      <c r="H200" s="102" t="s">
        <v>651</v>
      </c>
      <c r="I200" s="102"/>
    </row>
    <row r="201" spans="1:16" customFormat="1">
      <c r="A201" s="102" t="s">
        <v>1231</v>
      </c>
      <c r="B201" s="102" t="s">
        <v>1180</v>
      </c>
      <c r="C201" s="102" t="s">
        <v>482</v>
      </c>
      <c r="D201" s="102" t="s">
        <v>1232</v>
      </c>
      <c r="E201" s="89">
        <v>3.31</v>
      </c>
      <c r="F201" s="89">
        <v>3.06</v>
      </c>
      <c r="G201" s="90">
        <f t="shared" si="0"/>
        <v>8.169934640522869E-2</v>
      </c>
      <c r="H201" s="102" t="s">
        <v>143</v>
      </c>
      <c r="I201" s="102"/>
    </row>
    <row r="202" spans="1:16" customFormat="1">
      <c r="A202" s="102" t="s">
        <v>1197</v>
      </c>
      <c r="B202" s="102" t="s">
        <v>1180</v>
      </c>
      <c r="C202" s="102" t="s">
        <v>482</v>
      </c>
      <c r="D202" s="102" t="s">
        <v>1198</v>
      </c>
      <c r="E202" s="89">
        <v>6.4</v>
      </c>
      <c r="F202" s="89">
        <v>5.92</v>
      </c>
      <c r="G202" s="90">
        <f t="shared" si="0"/>
        <v>8.1081081081081141E-2</v>
      </c>
      <c r="H202" s="102" t="s">
        <v>141</v>
      </c>
      <c r="I202" s="102"/>
    </row>
    <row r="203" spans="1:16" customFormat="1">
      <c r="A203" s="102" t="s">
        <v>1179</v>
      </c>
      <c r="B203" s="102" t="s">
        <v>1180</v>
      </c>
      <c r="C203" s="102" t="s">
        <v>482</v>
      </c>
      <c r="D203" s="102" t="s">
        <v>1181</v>
      </c>
      <c r="E203" s="89">
        <v>2.98</v>
      </c>
      <c r="F203" s="89">
        <v>2.7</v>
      </c>
      <c r="G203" s="90">
        <f t="shared" si="0"/>
        <v>0.10370370370370363</v>
      </c>
      <c r="H203" s="102" t="s">
        <v>141</v>
      </c>
      <c r="I203" s="102"/>
    </row>
    <row r="204" spans="1:16" customFormat="1">
      <c r="A204" s="102" t="s">
        <v>1199</v>
      </c>
      <c r="B204" s="102" t="s">
        <v>1180</v>
      </c>
      <c r="C204" s="102" t="s">
        <v>482</v>
      </c>
      <c r="D204" s="102" t="s">
        <v>1200</v>
      </c>
      <c r="E204" s="89">
        <v>3.76</v>
      </c>
      <c r="F204" s="89">
        <v>3.52</v>
      </c>
      <c r="G204" s="90">
        <f t="shared" si="0"/>
        <v>6.8181818181818121E-2</v>
      </c>
      <c r="H204" s="102" t="s">
        <v>145</v>
      </c>
      <c r="I204" s="102"/>
    </row>
    <row r="205" spans="1:16" customFormat="1">
      <c r="A205" s="102" t="s">
        <v>915</v>
      </c>
      <c r="B205" s="102" t="s">
        <v>1180</v>
      </c>
      <c r="C205" s="102" t="s">
        <v>482</v>
      </c>
      <c r="D205" s="102" t="s">
        <v>916</v>
      </c>
      <c r="E205" s="89">
        <v>4.05</v>
      </c>
      <c r="F205" s="89">
        <v>3.95</v>
      </c>
      <c r="G205" s="90">
        <f t="shared" si="0"/>
        <v>2.5316455696202445E-2</v>
      </c>
      <c r="H205" s="102" t="s">
        <v>141</v>
      </c>
      <c r="I205" s="102"/>
    </row>
    <row r="206" spans="1:16" customFormat="1">
      <c r="A206" s="102" t="s">
        <v>1182</v>
      </c>
      <c r="B206" s="102" t="s">
        <v>1180</v>
      </c>
      <c r="C206" s="102" t="s">
        <v>482</v>
      </c>
      <c r="D206" s="102" t="s">
        <v>1183</v>
      </c>
      <c r="E206" s="89">
        <v>4.08</v>
      </c>
      <c r="F206" s="89">
        <v>4.04</v>
      </c>
      <c r="G206" s="90">
        <f t="shared" si="0"/>
        <v>9.9009900990099098E-3</v>
      </c>
      <c r="H206" s="102" t="s">
        <v>142</v>
      </c>
      <c r="I206" s="102"/>
    </row>
    <row r="207" spans="1:16" customFormat="1">
      <c r="A207" s="102" t="s">
        <v>1184</v>
      </c>
      <c r="B207" s="102" t="s">
        <v>1180</v>
      </c>
      <c r="C207" s="102" t="s">
        <v>482</v>
      </c>
      <c r="D207" s="102" t="s">
        <v>1185</v>
      </c>
      <c r="E207" s="89">
        <v>5.2</v>
      </c>
      <c r="F207" s="89">
        <v>4.6399999999999997</v>
      </c>
      <c r="G207" s="90">
        <f t="shared" si="0"/>
        <v>0.12068965517241392</v>
      </c>
      <c r="H207" s="102" t="s">
        <v>142</v>
      </c>
      <c r="I207" s="102"/>
    </row>
    <row r="208" spans="1:16" customFormat="1">
      <c r="A208" s="102" t="s">
        <v>1201</v>
      </c>
      <c r="B208" s="102" t="s">
        <v>1180</v>
      </c>
      <c r="C208" s="102" t="s">
        <v>482</v>
      </c>
      <c r="D208" s="102" t="s">
        <v>1202</v>
      </c>
      <c r="E208" s="89">
        <v>2</v>
      </c>
      <c r="F208" s="89">
        <v>1.56</v>
      </c>
      <c r="G208" s="90">
        <f t="shared" si="0"/>
        <v>0.28205128205128194</v>
      </c>
      <c r="H208" s="102" t="s">
        <v>139</v>
      </c>
      <c r="I208" s="102"/>
    </row>
    <row r="209" spans="1:9" customFormat="1">
      <c r="A209" s="102" t="s">
        <v>862</v>
      </c>
      <c r="B209" s="102" t="s">
        <v>1180</v>
      </c>
      <c r="C209" s="102" t="s">
        <v>482</v>
      </c>
      <c r="D209" s="102" t="s">
        <v>863</v>
      </c>
      <c r="E209" s="89">
        <v>1.76</v>
      </c>
      <c r="F209" s="89">
        <v>1.72</v>
      </c>
      <c r="G209" s="90">
        <f t="shared" si="0"/>
        <v>2.3255813953488413E-2</v>
      </c>
      <c r="H209" s="102" t="s">
        <v>139</v>
      </c>
      <c r="I209" s="102"/>
    </row>
    <row r="210" spans="1:9" customFormat="1">
      <c r="A210" s="102" t="s">
        <v>1233</v>
      </c>
      <c r="B210" s="102" t="s">
        <v>1180</v>
      </c>
      <c r="C210" s="102" t="s">
        <v>482</v>
      </c>
      <c r="D210" s="102" t="s">
        <v>1234</v>
      </c>
      <c r="E210" s="89">
        <v>6.72</v>
      </c>
      <c r="F210" s="89">
        <v>6.68</v>
      </c>
      <c r="G210" s="90">
        <f t="shared" si="0"/>
        <v>5.9880239520957446E-3</v>
      </c>
      <c r="H210" s="102" t="s">
        <v>193</v>
      </c>
      <c r="I210" s="102"/>
    </row>
    <row r="211" spans="1:9" customFormat="1">
      <c r="A211" s="102" t="s">
        <v>1203</v>
      </c>
      <c r="B211" s="102" t="s">
        <v>1180</v>
      </c>
      <c r="C211" s="102" t="s">
        <v>482</v>
      </c>
      <c r="D211" s="102" t="s">
        <v>1204</v>
      </c>
      <c r="E211" s="89">
        <v>0.84</v>
      </c>
      <c r="F211" s="89">
        <v>0.82</v>
      </c>
      <c r="G211" s="90">
        <f t="shared" si="0"/>
        <v>2.4390243902439046E-2</v>
      </c>
      <c r="H211" s="102" t="s">
        <v>141</v>
      </c>
      <c r="I211" s="102"/>
    </row>
    <row r="212" spans="1:9" customFormat="1">
      <c r="A212" s="102" t="s">
        <v>1186</v>
      </c>
      <c r="B212" s="102" t="s">
        <v>1180</v>
      </c>
      <c r="C212" s="102" t="s">
        <v>482</v>
      </c>
      <c r="D212" s="102" t="s">
        <v>1187</v>
      </c>
      <c r="E212" s="89">
        <v>5.2</v>
      </c>
      <c r="F212" s="89">
        <v>4.96</v>
      </c>
      <c r="G212" s="90">
        <f t="shared" si="0"/>
        <v>4.8387096774193505E-2</v>
      </c>
      <c r="H212" s="102" t="s">
        <v>140</v>
      </c>
      <c r="I212" s="102"/>
    </row>
    <row r="213" spans="1:9" customFormat="1">
      <c r="A213" s="102" t="s">
        <v>1188</v>
      </c>
      <c r="B213" s="102" t="s">
        <v>1180</v>
      </c>
      <c r="C213" s="102" t="s">
        <v>482</v>
      </c>
      <c r="D213" s="102" t="s">
        <v>1189</v>
      </c>
      <c r="E213" s="89">
        <v>1.17</v>
      </c>
      <c r="F213" s="89">
        <v>1.1499999999999999</v>
      </c>
      <c r="G213" s="90">
        <f t="shared" si="0"/>
        <v>1.7391304347826209E-2</v>
      </c>
      <c r="H213" s="102" t="s">
        <v>192</v>
      </c>
      <c r="I213" s="102"/>
    </row>
    <row r="214" spans="1:9" customFormat="1">
      <c r="A214" s="102" t="s">
        <v>1205</v>
      </c>
      <c r="B214" s="102" t="s">
        <v>1180</v>
      </c>
      <c r="C214" s="102" t="s">
        <v>482</v>
      </c>
      <c r="D214" s="102" t="s">
        <v>1206</v>
      </c>
      <c r="E214" s="89">
        <v>2.27</v>
      </c>
      <c r="F214" s="89">
        <v>2.1800000000000002</v>
      </c>
      <c r="G214" s="90">
        <f t="shared" si="0"/>
        <v>4.1284403669724634E-2</v>
      </c>
      <c r="H214" s="102" t="s">
        <v>141</v>
      </c>
      <c r="I214" s="102"/>
    </row>
    <row r="215" spans="1:9" customFormat="1">
      <c r="A215" s="102" t="s">
        <v>1207</v>
      </c>
      <c r="B215" s="102" t="s">
        <v>1180</v>
      </c>
      <c r="C215" s="102" t="s">
        <v>482</v>
      </c>
      <c r="D215" s="102" t="s">
        <v>1208</v>
      </c>
      <c r="E215" s="89">
        <v>1.08</v>
      </c>
      <c r="F215" s="89">
        <v>0.96</v>
      </c>
      <c r="G215" s="90">
        <f t="shared" si="0"/>
        <v>0.12500000000000022</v>
      </c>
      <c r="H215" s="102" t="s">
        <v>141</v>
      </c>
      <c r="I215" s="102"/>
    </row>
    <row r="216" spans="1:9" customFormat="1">
      <c r="A216" s="102" t="s">
        <v>1209</v>
      </c>
      <c r="B216" s="102" t="s">
        <v>1180</v>
      </c>
      <c r="C216" s="102" t="s">
        <v>482</v>
      </c>
      <c r="D216" s="102" t="s">
        <v>1210</v>
      </c>
      <c r="E216" s="89">
        <v>1.68</v>
      </c>
      <c r="F216" s="89">
        <v>1.56</v>
      </c>
      <c r="G216" s="90">
        <f t="shared" si="0"/>
        <v>7.6923076923076872E-2</v>
      </c>
      <c r="H216" s="102" t="s">
        <v>139</v>
      </c>
      <c r="I216" s="102"/>
    </row>
    <row r="217" spans="1:9" customFormat="1">
      <c r="A217" s="102" t="s">
        <v>1223</v>
      </c>
      <c r="B217" s="102" t="s">
        <v>1180</v>
      </c>
      <c r="C217" s="102" t="s">
        <v>482</v>
      </c>
      <c r="D217" s="102" t="s">
        <v>1224</v>
      </c>
      <c r="E217" s="89">
        <v>7.2</v>
      </c>
      <c r="F217" s="89">
        <v>6.52</v>
      </c>
      <c r="G217" s="90">
        <f t="shared" si="0"/>
        <v>0.10429447852760743</v>
      </c>
      <c r="H217" s="102" t="s">
        <v>139</v>
      </c>
      <c r="I217" s="102"/>
    </row>
    <row r="218" spans="1:9" customFormat="1">
      <c r="A218" s="102" t="s">
        <v>1211</v>
      </c>
      <c r="B218" s="102" t="s">
        <v>1180</v>
      </c>
      <c r="C218" s="102" t="s">
        <v>482</v>
      </c>
      <c r="D218" s="102" t="s">
        <v>1212</v>
      </c>
      <c r="E218" s="89">
        <v>4.8</v>
      </c>
      <c r="F218" s="89">
        <v>4.5999999999999996</v>
      </c>
      <c r="G218" s="90">
        <f t="shared" si="0"/>
        <v>4.3478260869565188E-2</v>
      </c>
      <c r="H218" s="102" t="s">
        <v>192</v>
      </c>
      <c r="I218" s="102"/>
    </row>
    <row r="219" spans="1:9" customFormat="1">
      <c r="A219" s="102" t="s">
        <v>1190</v>
      </c>
      <c r="B219" s="102" t="s">
        <v>1180</v>
      </c>
      <c r="C219" s="102" t="s">
        <v>482</v>
      </c>
      <c r="D219" s="102" t="s">
        <v>1191</v>
      </c>
      <c r="E219" s="89">
        <v>4.2300000000000004</v>
      </c>
      <c r="F219" s="89">
        <v>4.03</v>
      </c>
      <c r="G219" s="90">
        <f t="shared" si="0"/>
        <v>4.9627791563275458E-2</v>
      </c>
      <c r="H219" s="102" t="s">
        <v>142</v>
      </c>
      <c r="I219" s="102"/>
    </row>
    <row r="220" spans="1:9" customFormat="1">
      <c r="A220" s="102" t="s">
        <v>1213</v>
      </c>
      <c r="B220" s="102" t="s">
        <v>1180</v>
      </c>
      <c r="C220" s="102" t="s">
        <v>482</v>
      </c>
      <c r="D220" s="102" t="s">
        <v>1214</v>
      </c>
      <c r="E220" s="89">
        <v>3.56</v>
      </c>
      <c r="F220" s="89">
        <v>3.4</v>
      </c>
      <c r="G220" s="90">
        <f t="shared" si="0"/>
        <v>4.705882352941182E-2</v>
      </c>
      <c r="H220" s="102" t="s">
        <v>193</v>
      </c>
      <c r="I220" s="102"/>
    </row>
    <row r="221" spans="1:9" customFormat="1">
      <c r="A221" s="102" t="s">
        <v>1215</v>
      </c>
      <c r="B221" s="102" t="s">
        <v>1180</v>
      </c>
      <c r="C221" s="102" t="s">
        <v>482</v>
      </c>
      <c r="D221" s="102" t="s">
        <v>1216</v>
      </c>
      <c r="E221" s="89">
        <v>2.96</v>
      </c>
      <c r="F221" s="89">
        <v>2.88</v>
      </c>
      <c r="G221" s="90">
        <f t="shared" si="0"/>
        <v>2.7777777777777901E-2</v>
      </c>
      <c r="H221" s="102" t="s">
        <v>143</v>
      </c>
      <c r="I221" s="102"/>
    </row>
    <row r="222" spans="1:9" customFormat="1">
      <c r="A222" s="102" t="s">
        <v>1217</v>
      </c>
      <c r="B222" s="102" t="s">
        <v>1180</v>
      </c>
      <c r="C222" s="102" t="s">
        <v>482</v>
      </c>
      <c r="D222" s="102" t="s">
        <v>1218</v>
      </c>
      <c r="E222" s="89">
        <v>1.2</v>
      </c>
      <c r="F222" s="89">
        <v>1</v>
      </c>
      <c r="G222" s="90">
        <f t="shared" si="0"/>
        <v>0.19999999999999996</v>
      </c>
      <c r="H222" s="102" t="s">
        <v>141</v>
      </c>
      <c r="I222" s="102"/>
    </row>
    <row r="223" spans="1:9" customFormat="1">
      <c r="A223" s="102" t="s">
        <v>1219</v>
      </c>
      <c r="B223" s="102" t="s">
        <v>1180</v>
      </c>
      <c r="C223" s="102" t="s">
        <v>482</v>
      </c>
      <c r="D223" s="102" t="s">
        <v>1220</v>
      </c>
      <c r="E223" s="89">
        <v>2.16</v>
      </c>
      <c r="F223" s="89">
        <v>2.04</v>
      </c>
      <c r="G223" s="90">
        <f t="shared" si="0"/>
        <v>5.8823529411764719E-2</v>
      </c>
      <c r="H223" s="102" t="s">
        <v>142</v>
      </c>
      <c r="I223" s="102"/>
    </row>
    <row r="224" spans="1:9" customFormat="1">
      <c r="A224" s="102" t="s">
        <v>1192</v>
      </c>
      <c r="B224" s="102" t="s">
        <v>1180</v>
      </c>
      <c r="C224" s="102" t="s">
        <v>482</v>
      </c>
      <c r="D224" s="102" t="s">
        <v>1193</v>
      </c>
      <c r="E224" s="89">
        <v>4</v>
      </c>
      <c r="F224" s="89">
        <v>3</v>
      </c>
      <c r="G224" s="90">
        <f t="shared" si="0"/>
        <v>0.33333333333333326</v>
      </c>
      <c r="H224" s="102" t="s">
        <v>192</v>
      </c>
      <c r="I224" s="102"/>
    </row>
    <row r="225" spans="1:13" customFormat="1">
      <c r="A225" s="102" t="s">
        <v>1194</v>
      </c>
      <c r="B225" s="102" t="s">
        <v>1180</v>
      </c>
      <c r="C225" s="102" t="s">
        <v>482</v>
      </c>
      <c r="D225" s="102" t="s">
        <v>1195</v>
      </c>
      <c r="E225" s="89">
        <v>4.4000000000000004</v>
      </c>
      <c r="F225" s="89">
        <v>4.2</v>
      </c>
      <c r="G225" s="90">
        <f t="shared" si="0"/>
        <v>4.7619047619047672E-2</v>
      </c>
      <c r="H225" s="102" t="s">
        <v>141</v>
      </c>
      <c r="I225" s="102"/>
    </row>
    <row r="226" spans="1:13" customFormat="1">
      <c r="A226" s="102" t="s">
        <v>907</v>
      </c>
      <c r="B226" s="102" t="s">
        <v>1180</v>
      </c>
      <c r="C226" s="102" t="s">
        <v>482</v>
      </c>
      <c r="D226" s="102" t="s">
        <v>908</v>
      </c>
      <c r="E226" s="89">
        <v>6.84</v>
      </c>
      <c r="F226" s="89">
        <v>6.68</v>
      </c>
      <c r="G226" s="90">
        <f t="shared" si="0"/>
        <v>2.39520958083832E-2</v>
      </c>
      <c r="H226" s="102" t="s">
        <v>139</v>
      </c>
      <c r="I226" s="102"/>
    </row>
    <row r="227" spans="1:13" customFormat="1">
      <c r="A227" s="102" t="s">
        <v>1235</v>
      </c>
      <c r="B227" s="102" t="s">
        <v>1180</v>
      </c>
      <c r="C227" s="102" t="s">
        <v>482</v>
      </c>
      <c r="D227" s="102" t="s">
        <v>1236</v>
      </c>
      <c r="E227" s="89">
        <v>9.0399999999999991</v>
      </c>
      <c r="F227" s="89">
        <v>8.1999999999999993</v>
      </c>
      <c r="G227" s="90">
        <f t="shared" si="0"/>
        <v>0.10243902439024399</v>
      </c>
      <c r="H227" s="102" t="s">
        <v>139</v>
      </c>
      <c r="I227" s="102"/>
    </row>
    <row r="228" spans="1:13" ht="12.75" customHeight="1">
      <c r="A228" s="38"/>
      <c r="B228" s="5"/>
      <c r="C228" s="5"/>
      <c r="D228" s="5"/>
      <c r="E228" s="12"/>
      <c r="F228" s="92"/>
      <c r="G228" s="20"/>
      <c r="H228" s="118"/>
      <c r="I228" s="118"/>
      <c r="J228" s="118"/>
      <c r="K228" s="118"/>
      <c r="M228" s="118"/>
    </row>
    <row r="229" spans="1:13" customFormat="1">
      <c r="A229" s="102"/>
      <c r="B229" s="102"/>
      <c r="C229" s="102"/>
      <c r="D229" s="102"/>
      <c r="E229" s="89"/>
      <c r="F229" s="89"/>
      <c r="G229" s="90"/>
      <c r="H229" s="102"/>
    </row>
    <row r="230" spans="1:13">
      <c r="A230" s="63" t="s">
        <v>1237</v>
      </c>
      <c r="B230" s="93"/>
      <c r="C230" s="93"/>
      <c r="D230" s="93"/>
      <c r="F230" s="134"/>
      <c r="G230" s="135"/>
      <c r="H230" s="131"/>
    </row>
    <row r="232" spans="1:13" ht="12.75" customHeight="1">
      <c r="A232" s="253" t="s">
        <v>801</v>
      </c>
      <c r="B232" s="253"/>
      <c r="C232" s="253"/>
      <c r="D232" s="253"/>
      <c r="E232" s="253"/>
      <c r="F232" s="253"/>
      <c r="G232" s="253"/>
      <c r="H232" s="253"/>
      <c r="I232" s="253"/>
      <c r="J232" s="253"/>
      <c r="K232" s="253"/>
      <c r="L232" s="253"/>
    </row>
    <row r="233" spans="1:13">
      <c r="A233" s="253"/>
      <c r="B233" s="253"/>
      <c r="C233" s="253"/>
      <c r="D233" s="253"/>
      <c r="E233" s="253"/>
      <c r="F233" s="253"/>
      <c r="G233" s="253"/>
      <c r="H233" s="253"/>
      <c r="I233" s="253"/>
      <c r="J233" s="253"/>
      <c r="K233" s="253"/>
      <c r="L233" s="253"/>
    </row>
    <row r="234" spans="1:13">
      <c r="A234" s="253"/>
      <c r="B234" s="253"/>
      <c r="C234" s="253"/>
      <c r="D234" s="253"/>
      <c r="E234" s="253"/>
      <c r="F234" s="253"/>
      <c r="G234" s="253"/>
      <c r="H234" s="253"/>
      <c r="I234" s="253"/>
      <c r="J234" s="253"/>
      <c r="K234" s="253"/>
      <c r="L234" s="253"/>
    </row>
    <row r="235" spans="1:13">
      <c r="A235" s="253"/>
      <c r="B235" s="253"/>
      <c r="C235" s="253"/>
      <c r="D235" s="253"/>
      <c r="E235" s="253"/>
      <c r="F235" s="253"/>
      <c r="G235" s="253"/>
      <c r="H235" s="253"/>
      <c r="I235" s="253"/>
      <c r="J235" s="253"/>
      <c r="K235" s="253"/>
      <c r="L235" s="253"/>
    </row>
    <row r="236" spans="1:13">
      <c r="A236" s="253"/>
      <c r="B236" s="253"/>
      <c r="C236" s="253"/>
      <c r="D236" s="253"/>
      <c r="E236" s="253"/>
      <c r="F236" s="253"/>
      <c r="G236" s="253"/>
      <c r="H236" s="253"/>
      <c r="I236" s="253"/>
      <c r="J236" s="253"/>
      <c r="K236" s="253"/>
      <c r="L236" s="253"/>
    </row>
    <row r="237" spans="1:13">
      <c r="A237" s="253"/>
      <c r="B237" s="253"/>
      <c r="C237" s="253"/>
      <c r="D237" s="253"/>
      <c r="E237" s="253"/>
      <c r="F237" s="253"/>
      <c r="G237" s="253"/>
      <c r="H237" s="253"/>
      <c r="I237" s="253"/>
      <c r="J237" s="253"/>
      <c r="K237" s="253"/>
      <c r="L237" s="253"/>
    </row>
    <row r="238" spans="1:13">
      <c r="A238" s="253"/>
      <c r="B238" s="253"/>
      <c r="C238" s="253"/>
      <c r="D238" s="253"/>
      <c r="E238" s="253"/>
      <c r="F238" s="253"/>
      <c r="G238" s="253"/>
      <c r="H238" s="253"/>
      <c r="I238" s="253"/>
      <c r="J238" s="253"/>
      <c r="K238" s="253"/>
      <c r="L238" s="253"/>
    </row>
    <row r="239" spans="1:13">
      <c r="A239" s="253"/>
      <c r="B239" s="253"/>
      <c r="C239" s="253"/>
      <c r="D239" s="253"/>
      <c r="E239" s="253"/>
      <c r="F239" s="253"/>
      <c r="G239" s="253"/>
      <c r="H239" s="253"/>
      <c r="I239" s="253"/>
      <c r="J239" s="253"/>
      <c r="K239" s="253"/>
      <c r="L239" s="253"/>
    </row>
    <row r="240" spans="1:13">
      <c r="A240" s="253"/>
      <c r="B240" s="253"/>
      <c r="C240" s="253"/>
      <c r="D240" s="253"/>
      <c r="E240" s="253"/>
      <c r="F240" s="253"/>
      <c r="G240" s="253"/>
      <c r="H240" s="253"/>
      <c r="I240" s="253"/>
      <c r="J240" s="253"/>
      <c r="K240" s="253"/>
      <c r="L240" s="253"/>
    </row>
    <row r="241" spans="1:12">
      <c r="A241" s="253"/>
      <c r="B241" s="253"/>
      <c r="C241" s="253"/>
      <c r="D241" s="253"/>
      <c r="E241" s="253"/>
      <c r="F241" s="253"/>
      <c r="G241" s="253"/>
      <c r="H241" s="253"/>
      <c r="I241" s="253"/>
      <c r="J241" s="253"/>
      <c r="K241" s="253"/>
      <c r="L241" s="253"/>
    </row>
  </sheetData>
  <mergeCells count="1">
    <mergeCell ref="A232:L241"/>
  </mergeCells>
  <hyperlinks>
    <hyperlink ref="C4" r:id="rId1" xr:uid="{CA610F63-F492-40C2-B3ED-FB4832EE0C70}"/>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F0B50C0-F232-42AE-AAC6-6F178395EF52}">
  <dimension ref="A1:EJ225"/>
  <sheetViews>
    <sheetView workbookViewId="0">
      <selection activeCell="C1" sqref="C1"/>
    </sheetView>
  </sheetViews>
  <sheetFormatPr defaultColWidth="9.140625" defaultRowHeight="12.75"/>
  <cols>
    <col min="1" max="1" width="27.42578125" style="95" customWidth="1"/>
    <col min="2" max="2" width="13" style="95" customWidth="1"/>
    <col min="3" max="3" width="14.85546875" style="95" customWidth="1"/>
    <col min="4" max="4" width="15.28515625" style="95" customWidth="1"/>
    <col min="5" max="5" width="15.5703125" style="94" customWidth="1"/>
    <col min="6" max="6" width="10.42578125" style="95" bestFit="1" customWidth="1"/>
    <col min="7" max="7" width="10.85546875" style="95" customWidth="1"/>
    <col min="8" max="8" width="17.5703125" style="95" customWidth="1"/>
    <col min="9" max="9" width="10.7109375" style="95" customWidth="1"/>
    <col min="10" max="10" width="10.5703125" style="95" customWidth="1"/>
    <col min="11" max="11" width="10.42578125" style="95" customWidth="1"/>
    <col min="12" max="12" width="11.28515625" style="95" bestFit="1" customWidth="1"/>
    <col min="13" max="13" width="16.140625" style="95" customWidth="1"/>
    <col min="14" max="16" width="12.5703125" style="95" bestFit="1" customWidth="1"/>
    <col min="17" max="17" width="10.140625" style="95" bestFit="1" customWidth="1"/>
    <col min="18" max="18" width="11.7109375" style="95" customWidth="1"/>
    <col min="19" max="19" width="8.28515625" style="95" bestFit="1" customWidth="1"/>
    <col min="20" max="20" width="14.5703125" style="95" bestFit="1" customWidth="1"/>
    <col min="21" max="21" width="7.42578125" style="95" bestFit="1" customWidth="1"/>
    <col min="22" max="16384" width="9.140625" style="95"/>
  </cols>
  <sheetData>
    <row r="1" spans="1:25" ht="15.75">
      <c r="A1" s="5" t="s">
        <v>468</v>
      </c>
      <c r="B1" s="234">
        <f>D179</f>
        <v>45747</v>
      </c>
      <c r="C1" s="233"/>
      <c r="D1" s="203"/>
      <c r="E1" s="147"/>
      <c r="F1" s="206"/>
      <c r="G1" s="208"/>
      <c r="H1" s="210"/>
      <c r="I1" s="208"/>
      <c r="J1" s="210"/>
      <c r="K1" s="211"/>
      <c r="L1" s="211"/>
      <c r="M1" s="209"/>
      <c r="N1" s="209"/>
      <c r="O1" s="213"/>
      <c r="P1" s="213"/>
      <c r="Q1" s="213"/>
      <c r="R1" s="213"/>
      <c r="S1" s="213"/>
      <c r="T1" s="214"/>
      <c r="U1" s="129"/>
    </row>
    <row r="2" spans="1:25" ht="15.75">
      <c r="A2" s="39" t="s">
        <v>483</v>
      </c>
      <c r="B2" s="93"/>
      <c r="C2" s="137"/>
      <c r="D2" s="47"/>
      <c r="E2" s="47"/>
      <c r="F2" s="207"/>
      <c r="G2" s="208"/>
      <c r="H2" s="219"/>
      <c r="I2" s="225"/>
      <c r="J2" s="225"/>
      <c r="K2" s="225"/>
      <c r="L2" s="225"/>
      <c r="M2" s="225"/>
      <c r="N2" s="225"/>
      <c r="O2" s="225"/>
      <c r="P2" s="225"/>
      <c r="Q2" s="193"/>
      <c r="R2" s="193"/>
      <c r="S2" s="193"/>
      <c r="T2" s="193"/>
    </row>
    <row r="3" spans="1:25" ht="15.75">
      <c r="A3" s="39" t="s">
        <v>1159</v>
      </c>
      <c r="B3" s="93"/>
      <c r="C3" s="93"/>
      <c r="D3" s="47"/>
      <c r="E3" s="47"/>
      <c r="F3" s="207"/>
      <c r="G3" s="208"/>
      <c r="H3" s="225"/>
      <c r="I3" s="225"/>
      <c r="J3" s="225"/>
      <c r="K3" s="225"/>
      <c r="L3" s="225"/>
      <c r="M3" s="225"/>
      <c r="N3" s="225"/>
      <c r="O3" s="225"/>
      <c r="P3" s="225"/>
      <c r="Q3" s="193"/>
      <c r="R3" s="193"/>
      <c r="S3" s="193"/>
      <c r="T3" s="193"/>
    </row>
    <row r="4" spans="1:25" s="7" customFormat="1" ht="15.75">
      <c r="A4" s="93"/>
      <c r="B4" s="121"/>
      <c r="C4" s="236" t="s">
        <v>806</v>
      </c>
      <c r="D4" s="121"/>
      <c r="E4" s="122"/>
      <c r="F4" s="207"/>
      <c r="G4" s="237"/>
      <c r="H4" s="216"/>
      <c r="I4" s="216"/>
      <c r="J4" s="216"/>
      <c r="K4" s="216"/>
      <c r="L4" s="216"/>
      <c r="M4" s="216"/>
      <c r="N4" s="216"/>
      <c r="O4" s="217"/>
      <c r="P4" s="220"/>
      <c r="Q4" s="193"/>
      <c r="R4" s="193"/>
      <c r="S4" s="193"/>
      <c r="T4" s="193"/>
      <c r="U4" s="193"/>
      <c r="V4" s="193"/>
      <c r="W4" s="193"/>
      <c r="X4" s="95"/>
      <c r="Y4" s="95"/>
    </row>
    <row r="5" spans="1:25" s="7" customFormat="1" ht="15.75">
      <c r="A5" s="93"/>
      <c r="B5" s="121"/>
      <c r="C5" s="194"/>
      <c r="D5" s="121"/>
      <c r="E5" s="122"/>
      <c r="F5" s="207"/>
      <c r="G5" s="237"/>
      <c r="H5" s="218"/>
      <c r="I5" s="216"/>
      <c r="J5" s="216"/>
      <c r="K5" s="216"/>
      <c r="L5" s="216"/>
      <c r="M5" s="216"/>
      <c r="N5" s="216"/>
      <c r="O5" s="221"/>
      <c r="P5" s="221"/>
      <c r="Q5" s="212"/>
      <c r="R5" s="212"/>
      <c r="S5" s="212"/>
      <c r="T5" s="212"/>
      <c r="U5" s="212"/>
      <c r="V5" s="212"/>
      <c r="W5" s="212"/>
    </row>
    <row r="6" spans="1:25" s="7" customFormat="1" ht="15.75">
      <c r="A6" s="93"/>
      <c r="B6" s="121"/>
      <c r="C6" s="194"/>
      <c r="D6" s="121"/>
      <c r="E6" s="122"/>
      <c r="F6" s="140"/>
      <c r="G6" s="238"/>
      <c r="H6" s="226"/>
      <c r="I6" s="226"/>
      <c r="J6" s="226"/>
      <c r="K6" s="226"/>
      <c r="L6" s="226"/>
      <c r="M6" s="226"/>
      <c r="N6" s="226"/>
      <c r="O6" s="222"/>
      <c r="P6" s="222"/>
      <c r="Q6" s="212"/>
      <c r="R6" s="212"/>
      <c r="S6" s="212"/>
      <c r="T6" s="212"/>
      <c r="U6" s="212"/>
      <c r="V6" s="212"/>
      <c r="W6" s="212"/>
    </row>
    <row r="7" spans="1:25" s="7" customFormat="1">
      <c r="A7" s="181" t="s">
        <v>569</v>
      </c>
      <c r="B7" s="190"/>
      <c r="C7" s="190"/>
      <c r="D7" s="185"/>
      <c r="E7" s="185"/>
      <c r="F7" s="140"/>
      <c r="G7" s="240"/>
      <c r="H7" s="216"/>
      <c r="I7" s="216"/>
      <c r="J7" s="216"/>
      <c r="K7" s="216"/>
      <c r="L7" s="216"/>
      <c r="M7" s="216"/>
      <c r="N7" s="216"/>
      <c r="O7" s="215"/>
    </row>
    <row r="8" spans="1:25" s="7" customFormat="1">
      <c r="A8" s="138" t="s">
        <v>570</v>
      </c>
      <c r="B8" s="190"/>
      <c r="C8" s="190"/>
      <c r="D8" s="185"/>
      <c r="E8" s="185"/>
      <c r="F8" s="140"/>
      <c r="G8" s="241"/>
      <c r="H8" s="241"/>
      <c r="I8" s="241"/>
      <c r="J8" s="241"/>
      <c r="K8" s="242"/>
      <c r="L8" s="242"/>
      <c r="M8" s="243"/>
      <c r="N8" s="243"/>
      <c r="O8" s="243"/>
      <c r="P8" s="216"/>
      <c r="Q8" s="216"/>
      <c r="R8" s="216"/>
      <c r="S8" s="216"/>
      <c r="T8" s="215"/>
    </row>
    <row r="9" spans="1:25" s="7" customFormat="1">
      <c r="A9" s="181"/>
      <c r="B9" s="183" t="s">
        <v>571</v>
      </c>
      <c r="C9" s="183" t="s">
        <v>572</v>
      </c>
      <c r="D9" s="184" t="s">
        <v>573</v>
      </c>
      <c r="E9" s="184" t="s">
        <v>574</v>
      </c>
      <c r="F9" s="140"/>
      <c r="G9" s="244"/>
      <c r="H9" s="244"/>
      <c r="I9" s="245"/>
      <c r="J9" s="245"/>
      <c r="K9" s="246"/>
      <c r="L9" s="247"/>
      <c r="M9" s="248"/>
      <c r="N9" s="248"/>
      <c r="O9" s="248"/>
      <c r="P9" s="216"/>
      <c r="Q9" s="216"/>
      <c r="R9" s="216"/>
      <c r="S9" s="216"/>
      <c r="T9" s="215"/>
    </row>
    <row r="10" spans="1:25" s="7" customFormat="1">
      <c r="A10" s="181"/>
      <c r="B10" s="183" t="s">
        <v>482</v>
      </c>
      <c r="C10" s="183" t="s">
        <v>482</v>
      </c>
      <c r="D10" s="184"/>
      <c r="E10" s="184"/>
      <c r="F10" s="140"/>
      <c r="G10" s="244"/>
      <c r="H10" s="244"/>
      <c r="I10" s="244"/>
      <c r="J10" s="244"/>
      <c r="K10" s="249"/>
      <c r="L10" s="250"/>
      <c r="M10" s="251"/>
      <c r="N10" s="251"/>
      <c r="O10" s="251"/>
      <c r="P10" s="142"/>
      <c r="Q10" s="142"/>
      <c r="R10" s="142"/>
      <c r="T10" s="215"/>
    </row>
    <row r="11" spans="1:25" s="7" customFormat="1">
      <c r="A11" s="138" t="s">
        <v>837</v>
      </c>
      <c r="B11" s="190">
        <v>6.5199999999999994E-2</v>
      </c>
      <c r="C11" s="190">
        <v>8.6599999999999996E-2</v>
      </c>
      <c r="D11" s="185">
        <v>0</v>
      </c>
      <c r="E11" s="185">
        <v>1</v>
      </c>
      <c r="F11" s="140"/>
      <c r="G11" s="244"/>
      <c r="H11" s="244"/>
      <c r="I11" s="244"/>
      <c r="J11" s="244"/>
      <c r="K11" s="249"/>
      <c r="L11" s="250"/>
      <c r="M11" s="251"/>
      <c r="N11" s="251"/>
      <c r="O11" s="251"/>
      <c r="P11" s="142"/>
      <c r="Q11" s="142"/>
      <c r="R11" s="142"/>
      <c r="T11" s="215"/>
    </row>
    <row r="12" spans="1:25" s="7" customFormat="1">
      <c r="A12" s="138">
        <v>2024</v>
      </c>
      <c r="B12" s="190">
        <v>6.25E-2</v>
      </c>
      <c r="C12" s="190">
        <v>8.3099999999999993E-2</v>
      </c>
      <c r="D12" s="185">
        <v>2</v>
      </c>
      <c r="E12" s="185">
        <v>2</v>
      </c>
      <c r="F12" s="140"/>
      <c r="G12" s="244"/>
      <c r="H12" s="244"/>
      <c r="I12" s="244"/>
      <c r="J12" s="244"/>
      <c r="K12" s="249"/>
      <c r="L12" s="250"/>
      <c r="M12" s="251"/>
      <c r="N12" s="251"/>
      <c r="O12" s="251"/>
      <c r="P12" s="142"/>
      <c r="Q12" s="142"/>
      <c r="R12" s="142"/>
      <c r="T12" s="215"/>
    </row>
    <row r="13" spans="1:25" s="7" customFormat="1">
      <c r="A13" s="138">
        <v>2023</v>
      </c>
      <c r="B13" s="190">
        <v>7.0099999999999996E-2</v>
      </c>
      <c r="C13" s="190">
        <v>8.6800000000000002E-2</v>
      </c>
      <c r="D13" s="185">
        <v>3</v>
      </c>
      <c r="E13" s="185">
        <v>4</v>
      </c>
      <c r="F13" s="140"/>
      <c r="G13" s="244"/>
      <c r="H13" s="244"/>
      <c r="I13" s="244"/>
      <c r="J13" s="244"/>
      <c r="K13" s="249"/>
      <c r="L13" s="250"/>
      <c r="M13" s="251"/>
      <c r="N13" s="251"/>
      <c r="O13" s="251"/>
      <c r="P13" s="142"/>
      <c r="Q13" s="142"/>
      <c r="R13" s="142"/>
      <c r="T13" s="215"/>
    </row>
    <row r="14" spans="1:25" s="7" customFormat="1">
      <c r="A14" s="138">
        <v>2022</v>
      </c>
      <c r="B14" s="190">
        <v>8.3299999999999999E-2</v>
      </c>
      <c r="C14" s="190">
        <v>0.11799999999999999</v>
      </c>
      <c r="D14" s="185">
        <v>11</v>
      </c>
      <c r="E14" s="185">
        <v>0</v>
      </c>
      <c r="F14" s="140"/>
      <c r="G14" s="244"/>
      <c r="H14" s="244"/>
      <c r="I14" s="245"/>
      <c r="J14" s="245"/>
      <c r="K14" s="246"/>
      <c r="L14" s="247"/>
      <c r="M14" s="248"/>
      <c r="N14" s="248"/>
      <c r="O14" s="248"/>
      <c r="P14" s="216"/>
      <c r="Q14" s="216"/>
      <c r="R14" s="216"/>
      <c r="S14" s="216"/>
      <c r="T14" s="215"/>
    </row>
    <row r="15" spans="1:25" s="7" customFormat="1">
      <c r="A15" s="138">
        <v>2021</v>
      </c>
      <c r="B15" s="190">
        <v>8.3299999999999999E-2</v>
      </c>
      <c r="C15" s="190">
        <v>0.1176</v>
      </c>
      <c r="D15" s="185">
        <v>10</v>
      </c>
      <c r="E15" s="185">
        <v>1</v>
      </c>
      <c r="F15" s="140"/>
      <c r="G15" s="140"/>
      <c r="H15" s="240"/>
      <c r="I15" s="216"/>
      <c r="J15" s="216"/>
      <c r="K15" s="216"/>
      <c r="L15" s="252"/>
      <c r="M15" s="216"/>
      <c r="N15" s="216"/>
      <c r="O15" s="216"/>
      <c r="P15" s="215"/>
    </row>
    <row r="16" spans="1:25" s="7" customFormat="1">
      <c r="A16" s="138">
        <v>2020</v>
      </c>
      <c r="B16" s="190">
        <v>6.25E-2</v>
      </c>
      <c r="C16" s="190">
        <v>8.6300000000000002E-2</v>
      </c>
      <c r="D16" s="185">
        <v>6</v>
      </c>
      <c r="E16" s="185">
        <v>42</v>
      </c>
      <c r="F16" s="140"/>
      <c r="G16" s="140"/>
      <c r="H16" s="240"/>
      <c r="I16" s="216"/>
      <c r="J16" s="216"/>
      <c r="K16" s="216"/>
      <c r="L16" s="252"/>
      <c r="M16" s="216"/>
      <c r="N16" s="216"/>
      <c r="O16" s="216"/>
    </row>
    <row r="17" spans="1:20" s="7" customFormat="1">
      <c r="A17" s="138">
        <v>2019</v>
      </c>
      <c r="B17" s="190">
        <v>8.6499999999999994E-2</v>
      </c>
      <c r="C17" s="190">
        <v>9.8000000000000004E-2</v>
      </c>
      <c r="D17" s="185">
        <v>6</v>
      </c>
      <c r="E17" s="185">
        <v>0</v>
      </c>
      <c r="F17" s="140"/>
      <c r="G17" s="140"/>
      <c r="H17" s="240"/>
      <c r="I17" s="216"/>
      <c r="J17" s="216"/>
      <c r="K17" s="216"/>
      <c r="L17" s="252"/>
      <c r="M17" s="216"/>
      <c r="N17" s="216"/>
      <c r="O17" s="216"/>
    </row>
    <row r="18" spans="1:20" s="7" customFormat="1">
      <c r="A18" s="138">
        <v>2018</v>
      </c>
      <c r="B18" s="190">
        <v>0.10059999999999999</v>
      </c>
      <c r="C18" s="190">
        <v>0.1348</v>
      </c>
      <c r="D18" s="185">
        <v>8</v>
      </c>
      <c r="E18" s="185">
        <v>0</v>
      </c>
      <c r="F18" s="140"/>
      <c r="G18" s="140"/>
      <c r="H18" s="240"/>
      <c r="I18" s="216"/>
      <c r="J18" s="216"/>
      <c r="K18" s="216"/>
      <c r="L18" s="252"/>
      <c r="M18" s="216"/>
      <c r="N18" s="216"/>
      <c r="O18" s="216"/>
    </row>
    <row r="19" spans="1:20" s="7" customFormat="1">
      <c r="A19" s="138">
        <v>2017</v>
      </c>
      <c r="B19" s="190">
        <v>8.6999999999999994E-2</v>
      </c>
      <c r="C19" s="190">
        <v>0.11360000000000001</v>
      </c>
      <c r="D19" s="185">
        <v>4</v>
      </c>
      <c r="E19" s="185">
        <v>2</v>
      </c>
      <c r="F19" s="140"/>
      <c r="G19" s="140"/>
      <c r="H19" s="240"/>
      <c r="I19" s="216"/>
      <c r="J19" s="216"/>
      <c r="K19" s="216"/>
      <c r="L19" s="252"/>
      <c r="M19" s="216"/>
      <c r="N19" s="216"/>
      <c r="O19" s="216"/>
    </row>
    <row r="20" spans="1:20" s="7" customFormat="1">
      <c r="A20" s="138">
        <v>2016</v>
      </c>
      <c r="B20" s="190">
        <v>8.2000000000000003E-2</v>
      </c>
      <c r="C20" s="190">
        <v>0.1051</v>
      </c>
      <c r="D20" s="185">
        <v>2</v>
      </c>
      <c r="E20" s="185">
        <v>2</v>
      </c>
      <c r="F20" s="140"/>
      <c r="G20" s="140"/>
      <c r="H20" s="240"/>
      <c r="I20" s="216"/>
      <c r="J20" s="216"/>
      <c r="K20" s="216"/>
      <c r="L20" s="252"/>
      <c r="M20" s="216"/>
      <c r="N20" s="216"/>
      <c r="O20" s="216"/>
    </row>
    <row r="21" spans="1:20" s="7" customFormat="1">
      <c r="A21" s="138">
        <v>2015</v>
      </c>
      <c r="B21" s="190">
        <v>0.1</v>
      </c>
      <c r="C21" s="190">
        <v>0.1308</v>
      </c>
      <c r="D21" s="185">
        <v>3</v>
      </c>
      <c r="E21" s="185">
        <v>3</v>
      </c>
      <c r="F21" s="140"/>
      <c r="G21" s="140"/>
      <c r="H21" s="216"/>
      <c r="I21" s="216"/>
      <c r="J21" s="216"/>
      <c r="K21" s="216"/>
      <c r="L21" s="216"/>
      <c r="M21" s="216"/>
      <c r="N21" s="216"/>
    </row>
    <row r="22" spans="1:20" s="7" customFormat="1">
      <c r="A22" s="138">
        <v>2014</v>
      </c>
      <c r="B22" s="190">
        <v>0.1111</v>
      </c>
      <c r="C22" s="190">
        <v>0.17499999999999999</v>
      </c>
      <c r="D22" s="185">
        <v>8</v>
      </c>
      <c r="E22" s="185">
        <v>1</v>
      </c>
      <c r="F22" s="140"/>
      <c r="G22" s="140"/>
      <c r="H22" s="218"/>
      <c r="I22" s="216"/>
      <c r="J22" s="216"/>
      <c r="K22" s="216"/>
      <c r="L22" s="216"/>
      <c r="M22" s="216"/>
      <c r="N22" s="216"/>
    </row>
    <row r="23" spans="1:20" s="7" customFormat="1">
      <c r="A23" s="138">
        <v>2013</v>
      </c>
      <c r="B23" s="190">
        <v>0.1176</v>
      </c>
      <c r="C23" s="190">
        <v>0.20380000000000001</v>
      </c>
      <c r="D23" s="185">
        <v>19</v>
      </c>
      <c r="E23" s="185">
        <v>0</v>
      </c>
      <c r="F23" s="140"/>
      <c r="G23" s="140"/>
      <c r="H23" s="216"/>
      <c r="I23" s="216"/>
      <c r="J23" s="216"/>
      <c r="K23" s="216"/>
      <c r="L23" s="216"/>
      <c r="M23" s="216"/>
      <c r="N23" s="216"/>
    </row>
    <row r="24" spans="1:20" s="7" customFormat="1">
      <c r="A24" s="138">
        <v>2012</v>
      </c>
      <c r="B24" s="190">
        <v>0.125</v>
      </c>
      <c r="C24" s="190">
        <v>0.20200000000000001</v>
      </c>
      <c r="D24" s="185">
        <v>14</v>
      </c>
      <c r="E24" s="185">
        <v>1</v>
      </c>
      <c r="F24" s="140"/>
      <c r="G24" s="140"/>
      <c r="H24" s="216"/>
      <c r="I24" s="216"/>
      <c r="J24" s="216"/>
      <c r="K24" s="216"/>
      <c r="L24" s="216"/>
      <c r="M24" s="216"/>
      <c r="N24" s="216"/>
    </row>
    <row r="25" spans="1:20" s="7" customFormat="1">
      <c r="A25" s="93"/>
      <c r="B25" s="121"/>
      <c r="C25" s="194"/>
      <c r="D25" s="121"/>
      <c r="E25" s="122"/>
      <c r="F25" s="123"/>
      <c r="G25" s="140"/>
      <c r="H25" s="227"/>
      <c r="I25" s="227"/>
      <c r="J25" s="227"/>
      <c r="K25" s="227"/>
      <c r="L25" s="227"/>
      <c r="M25" s="227"/>
      <c r="N25" s="227"/>
    </row>
    <row r="26" spans="1:20" s="7" customFormat="1">
      <c r="A26" s="93"/>
      <c r="B26" s="121"/>
      <c r="C26" s="194"/>
      <c r="D26" s="121"/>
      <c r="E26" s="122"/>
      <c r="F26" s="123"/>
      <c r="K26" s="139"/>
      <c r="L26" s="139"/>
      <c r="M26" s="166"/>
      <c r="N26" s="140"/>
      <c r="O26" s="140"/>
      <c r="P26" s="141"/>
      <c r="Q26" s="142"/>
      <c r="R26" s="142"/>
      <c r="S26" s="142"/>
      <c r="T26" s="142"/>
    </row>
    <row r="27" spans="1:20" s="7" customFormat="1">
      <c r="A27" s="152" t="s">
        <v>137</v>
      </c>
      <c r="B27" s="156" t="s">
        <v>158</v>
      </c>
      <c r="C27" s="157" t="s">
        <v>523</v>
      </c>
      <c r="D27" s="158" t="s">
        <v>524</v>
      </c>
      <c r="E27" s="159"/>
      <c r="F27" s="156" t="s">
        <v>158</v>
      </c>
      <c r="G27" s="157" t="s">
        <v>523</v>
      </c>
      <c r="H27" s="158" t="s">
        <v>524</v>
      </c>
      <c r="I27" s="159"/>
      <c r="J27" s="156" t="s">
        <v>158</v>
      </c>
      <c r="K27" s="157" t="s">
        <v>523</v>
      </c>
      <c r="L27" s="158" t="s">
        <v>524</v>
      </c>
      <c r="M27" s="166"/>
      <c r="N27" s="156" t="s">
        <v>158</v>
      </c>
      <c r="O27" s="157" t="s">
        <v>523</v>
      </c>
      <c r="P27" s="158" t="s">
        <v>524</v>
      </c>
      <c r="Q27" s="142"/>
      <c r="R27" s="142"/>
      <c r="S27" s="142"/>
      <c r="T27" s="142"/>
    </row>
    <row r="28" spans="1:20" s="7" customFormat="1">
      <c r="A28" s="153"/>
      <c r="B28" s="160" t="s">
        <v>107</v>
      </c>
      <c r="C28" s="161" t="s">
        <v>107</v>
      </c>
      <c r="D28" s="162" t="s">
        <v>107</v>
      </c>
      <c r="E28" s="159"/>
      <c r="F28" s="160" t="s">
        <v>154</v>
      </c>
      <c r="G28" s="161" t="s">
        <v>154</v>
      </c>
      <c r="H28" s="162" t="s">
        <v>154</v>
      </c>
      <c r="I28" s="159"/>
      <c r="J28" s="160" t="s">
        <v>422</v>
      </c>
      <c r="K28" s="161" t="s">
        <v>422</v>
      </c>
      <c r="L28" s="162" t="s">
        <v>422</v>
      </c>
      <c r="M28" s="166"/>
      <c r="N28" s="160" t="s">
        <v>543</v>
      </c>
      <c r="O28" s="161" t="s">
        <v>543</v>
      </c>
      <c r="P28" s="162" t="s">
        <v>543</v>
      </c>
      <c r="Q28" s="142"/>
      <c r="R28" s="142"/>
      <c r="S28" s="142"/>
      <c r="T28" s="142"/>
    </row>
    <row r="29" spans="1:20" s="7" customFormat="1">
      <c r="A29" s="155" t="s">
        <v>651</v>
      </c>
      <c r="B29" s="163">
        <v>23</v>
      </c>
      <c r="C29" s="164">
        <v>4</v>
      </c>
      <c r="D29" s="165">
        <v>21</v>
      </c>
      <c r="E29" s="166"/>
      <c r="F29" s="167">
        <v>9.7719731486518944E-3</v>
      </c>
      <c r="G29" s="169">
        <v>1.4449131557408684E-2</v>
      </c>
      <c r="H29" s="168">
        <v>1.128087719774994E-2</v>
      </c>
      <c r="I29" s="166"/>
      <c r="J29" s="163">
        <v>18</v>
      </c>
      <c r="K29" s="164">
        <v>4</v>
      </c>
      <c r="L29" s="165">
        <v>8</v>
      </c>
      <c r="M29" s="166"/>
      <c r="N29" s="167">
        <v>1.1070144113335678E-2</v>
      </c>
      <c r="O29" s="169">
        <v>2.3983791337464196E-2</v>
      </c>
      <c r="P29" s="168">
        <v>3.117859464143858E-2</v>
      </c>
      <c r="Q29" s="142"/>
      <c r="R29" s="142"/>
      <c r="S29" s="142"/>
      <c r="T29" s="142"/>
    </row>
    <row r="30" spans="1:20" s="7" customFormat="1">
      <c r="A30" s="155" t="s">
        <v>144</v>
      </c>
      <c r="B30" s="163">
        <v>51</v>
      </c>
      <c r="C30" s="164">
        <v>64</v>
      </c>
      <c r="D30" s="165">
        <v>82</v>
      </c>
      <c r="E30" s="166"/>
      <c r="F30" s="167">
        <v>7.6209184727035178E-3</v>
      </c>
      <c r="G30" s="169">
        <v>1.2534561770869758E-2</v>
      </c>
      <c r="H30" s="168">
        <v>1.2992575812959289E-2</v>
      </c>
      <c r="I30" s="166"/>
      <c r="J30" s="163">
        <v>33</v>
      </c>
      <c r="K30" s="164">
        <v>37</v>
      </c>
      <c r="L30" s="165">
        <v>43</v>
      </c>
      <c r="M30" s="166"/>
      <c r="N30" s="167">
        <v>1.9728888871632318E-2</v>
      </c>
      <c r="O30" s="169">
        <v>2.17605803725535E-2</v>
      </c>
      <c r="P30" s="168">
        <v>2.7627084881065477E-2</v>
      </c>
      <c r="Q30" s="142"/>
      <c r="R30" s="142"/>
      <c r="S30" s="142"/>
      <c r="T30" s="142"/>
    </row>
    <row r="31" spans="1:20" s="7" customFormat="1">
      <c r="A31" s="155" t="s">
        <v>142</v>
      </c>
      <c r="B31" s="163">
        <v>38</v>
      </c>
      <c r="C31" s="164">
        <v>19</v>
      </c>
      <c r="D31" s="165">
        <v>26</v>
      </c>
      <c r="E31" s="166"/>
      <c r="F31" s="167">
        <v>2.4306768585490822E-2</v>
      </c>
      <c r="G31" s="169">
        <v>5.6963887157149293E-3</v>
      </c>
      <c r="H31" s="168">
        <v>2.0153343553007904E-2</v>
      </c>
      <c r="I31" s="166"/>
      <c r="J31" s="163">
        <v>35</v>
      </c>
      <c r="K31" s="164">
        <v>6</v>
      </c>
      <c r="L31" s="165">
        <v>16</v>
      </c>
      <c r="M31" s="166"/>
      <c r="N31" s="167">
        <v>2.4861129672234299E-2</v>
      </c>
      <c r="O31" s="169">
        <v>1.7297781926411692E-2</v>
      </c>
      <c r="P31" s="168">
        <v>3.371202085779125E-2</v>
      </c>
      <c r="Q31" s="142"/>
      <c r="R31" s="142"/>
      <c r="S31" s="142"/>
      <c r="T31" s="142"/>
    </row>
    <row r="32" spans="1:20" s="7" customFormat="1" ht="15.75">
      <c r="A32" s="155" t="s">
        <v>192</v>
      </c>
      <c r="B32" s="163">
        <v>23</v>
      </c>
      <c r="C32" s="164">
        <v>18</v>
      </c>
      <c r="D32" s="165">
        <v>30</v>
      </c>
      <c r="E32" s="166"/>
      <c r="F32" s="167">
        <v>3.1507020658083744E-2</v>
      </c>
      <c r="G32" s="169">
        <v>2.6965471194369837E-2</v>
      </c>
      <c r="H32" s="168">
        <v>2.3289989554259604E-2</v>
      </c>
      <c r="I32" s="166"/>
      <c r="J32" s="163">
        <v>23</v>
      </c>
      <c r="K32" s="164">
        <v>15</v>
      </c>
      <c r="L32" s="165">
        <v>19</v>
      </c>
      <c r="M32" s="166"/>
      <c r="N32" s="167">
        <v>3.1507020658083744E-2</v>
      </c>
      <c r="O32" s="169">
        <v>3.2457672478612774E-2</v>
      </c>
      <c r="P32" s="168">
        <v>2.9135585706312018E-2</v>
      </c>
      <c r="Q32" s="142"/>
      <c r="R32" s="142"/>
      <c r="S32" s="193"/>
      <c r="T32" s="142"/>
    </row>
    <row r="33" spans="1:25" s="7" customFormat="1" ht="15.75">
      <c r="A33" s="155" t="s">
        <v>141</v>
      </c>
      <c r="B33" s="163">
        <v>73</v>
      </c>
      <c r="C33" s="164">
        <v>70</v>
      </c>
      <c r="D33" s="165">
        <v>116</v>
      </c>
      <c r="E33" s="166"/>
      <c r="F33" s="167">
        <v>1.4799437752721356E-2</v>
      </c>
      <c r="G33" s="169">
        <v>2.5605208725381547E-2</v>
      </c>
      <c r="H33" s="168">
        <v>3.1485339843243837E-2</v>
      </c>
      <c r="I33" s="166"/>
      <c r="J33" s="163">
        <v>68</v>
      </c>
      <c r="K33" s="164">
        <v>65</v>
      </c>
      <c r="L33" s="165">
        <v>95</v>
      </c>
      <c r="M33" s="166"/>
      <c r="N33" s="167">
        <v>1.7953734779936496E-2</v>
      </c>
      <c r="O33" s="169">
        <v>2.6771247946431698E-2</v>
      </c>
      <c r="P33" s="168">
        <v>3.8980494630887742E-2</v>
      </c>
      <c r="Q33" s="142"/>
      <c r="R33" s="142"/>
      <c r="S33" s="212"/>
      <c r="T33" s="142"/>
    </row>
    <row r="34" spans="1:25" s="7" customFormat="1" ht="15.75">
      <c r="A34" s="155" t="s">
        <v>140</v>
      </c>
      <c r="B34" s="163">
        <v>60</v>
      </c>
      <c r="C34" s="164">
        <v>35</v>
      </c>
      <c r="D34" s="165">
        <v>72</v>
      </c>
      <c r="E34" s="166"/>
      <c r="F34" s="167">
        <v>1.7370104921541014E-2</v>
      </c>
      <c r="G34" s="169">
        <v>1.6910667229899624E-3</v>
      </c>
      <c r="H34" s="168">
        <v>4.7819879109649681E-3</v>
      </c>
      <c r="I34" s="166"/>
      <c r="J34" s="163">
        <v>38</v>
      </c>
      <c r="K34" s="164">
        <v>6</v>
      </c>
      <c r="L34" s="165">
        <v>15</v>
      </c>
      <c r="M34" s="166"/>
      <c r="N34" s="167">
        <v>2.0499005120128071E-2</v>
      </c>
      <c r="O34" s="169">
        <v>1.0999023448743617E-2</v>
      </c>
      <c r="P34" s="168">
        <v>2.5591877381971186E-2</v>
      </c>
      <c r="S34" s="212"/>
    </row>
    <row r="35" spans="1:25" s="7" customFormat="1">
      <c r="A35" s="155" t="s">
        <v>139</v>
      </c>
      <c r="B35" s="163">
        <v>78</v>
      </c>
      <c r="C35" s="164">
        <v>76</v>
      </c>
      <c r="D35" s="165">
        <v>96</v>
      </c>
      <c r="E35" s="166"/>
      <c r="F35" s="167">
        <v>1.4362693377897534E-2</v>
      </c>
      <c r="G35" s="169">
        <v>9.4691116687350609E-3</v>
      </c>
      <c r="H35" s="168">
        <v>9.1436471090242596E-3</v>
      </c>
      <c r="I35" s="166"/>
      <c r="J35" s="163">
        <v>69</v>
      </c>
      <c r="K35" s="164">
        <v>55</v>
      </c>
      <c r="L35" s="165">
        <v>58</v>
      </c>
      <c r="M35" s="166"/>
      <c r="N35" s="167">
        <v>1.6396367061423906E-2</v>
      </c>
      <c r="O35" s="169">
        <v>1.2785705337398865E-2</v>
      </c>
      <c r="P35" s="168">
        <v>1.4006445354508146E-2</v>
      </c>
    </row>
    <row r="36" spans="1:25" s="7" customFormat="1">
      <c r="A36" s="155" t="s">
        <v>193</v>
      </c>
      <c r="B36" s="163">
        <v>69</v>
      </c>
      <c r="C36" s="164">
        <v>42</v>
      </c>
      <c r="D36" s="165">
        <v>70</v>
      </c>
      <c r="E36" s="166"/>
      <c r="F36" s="167">
        <v>7.1231009445776082E-3</v>
      </c>
      <c r="G36" s="169">
        <v>2.9168955770825442E-3</v>
      </c>
      <c r="H36" s="168">
        <v>2.813568688359764E-3</v>
      </c>
      <c r="I36" s="166"/>
      <c r="J36" s="163">
        <v>37</v>
      </c>
      <c r="K36" s="164">
        <v>13</v>
      </c>
      <c r="L36" s="165">
        <v>13</v>
      </c>
      <c r="M36" s="166"/>
      <c r="N36" s="167">
        <v>8.1226632906285182E-3</v>
      </c>
      <c r="O36" s="169">
        <v>1.1649168502657738E-2</v>
      </c>
      <c r="P36" s="168">
        <v>1.4159580053567938E-2</v>
      </c>
    </row>
    <row r="37" spans="1:25" s="7" customFormat="1">
      <c r="A37" s="155" t="s">
        <v>145</v>
      </c>
      <c r="B37" s="163">
        <v>26</v>
      </c>
      <c r="C37" s="164">
        <v>27</v>
      </c>
      <c r="D37" s="165">
        <v>27</v>
      </c>
      <c r="E37" s="166"/>
      <c r="F37" s="167">
        <v>2.0124706418194874E-2</v>
      </c>
      <c r="G37" s="169">
        <v>1.3824809674301353E-2</v>
      </c>
      <c r="H37" s="168">
        <v>1.8086691928164502E-2</v>
      </c>
      <c r="I37" s="166"/>
      <c r="J37" s="163">
        <v>26</v>
      </c>
      <c r="K37" s="164">
        <v>23</v>
      </c>
      <c r="L37" s="165">
        <v>21</v>
      </c>
      <c r="M37" s="166"/>
      <c r="N37" s="167">
        <v>2.0124706418194874E-2</v>
      </c>
      <c r="O37" s="169">
        <v>1.592893238647454E-2</v>
      </c>
      <c r="P37" s="168">
        <v>2.110184619128453E-2</v>
      </c>
    </row>
    <row r="38" spans="1:25" s="7" customFormat="1">
      <c r="A38" s="155" t="s">
        <v>598</v>
      </c>
      <c r="B38" s="163">
        <v>31</v>
      </c>
      <c r="C38" s="164">
        <v>28</v>
      </c>
      <c r="D38" s="165">
        <v>49</v>
      </c>
      <c r="E38" s="166"/>
      <c r="F38" s="167">
        <v>3.4378044959774194E-2</v>
      </c>
      <c r="G38" s="169">
        <v>4.489709447772236E-2</v>
      </c>
      <c r="H38" s="168">
        <v>4.7937917355951133E-2</v>
      </c>
      <c r="I38" s="166"/>
      <c r="J38" s="163">
        <v>29</v>
      </c>
      <c r="K38" s="164">
        <v>27</v>
      </c>
      <c r="L38" s="165">
        <v>47</v>
      </c>
      <c r="M38" s="166"/>
      <c r="N38" s="167">
        <v>3.6838896210291905E-2</v>
      </c>
      <c r="O38" s="169">
        <v>4.7634581780543563E-2</v>
      </c>
      <c r="P38" s="168">
        <v>4.9627757560438253E-2</v>
      </c>
    </row>
    <row r="39" spans="1:25" s="48" customFormat="1">
      <c r="A39" s="155" t="s">
        <v>143</v>
      </c>
      <c r="B39" s="163">
        <v>31</v>
      </c>
      <c r="C39" s="164">
        <v>15</v>
      </c>
      <c r="D39" s="165">
        <v>13</v>
      </c>
      <c r="E39" s="166"/>
      <c r="F39" s="167">
        <v>3.0166013803147894E-2</v>
      </c>
      <c r="G39" s="169">
        <v>3.5348632162617334E-2</v>
      </c>
      <c r="H39" s="168">
        <v>3.1860543489821258E-2</v>
      </c>
      <c r="I39" s="166"/>
      <c r="J39" s="163">
        <v>31</v>
      </c>
      <c r="K39" s="164">
        <v>15</v>
      </c>
      <c r="L39" s="165">
        <v>13</v>
      </c>
      <c r="M39" s="166"/>
      <c r="N39" s="167">
        <v>3.0166013803147894E-2</v>
      </c>
      <c r="O39" s="169">
        <v>3.5348632162617334E-2</v>
      </c>
      <c r="P39" s="168">
        <v>3.1860543489821258E-2</v>
      </c>
      <c r="Q39" s="7"/>
      <c r="R39" s="7"/>
      <c r="S39" s="7"/>
      <c r="T39" s="7"/>
      <c r="U39" s="7"/>
      <c r="V39" s="7"/>
      <c r="W39" s="7"/>
      <c r="X39" s="7"/>
      <c r="Y39" s="7"/>
    </row>
    <row r="40" spans="1:25">
      <c r="A40" s="202" t="s">
        <v>525</v>
      </c>
      <c r="B40" s="163">
        <v>503</v>
      </c>
      <c r="C40" s="164">
        <v>401</v>
      </c>
      <c r="D40" s="165">
        <v>602</v>
      </c>
      <c r="E40" s="166"/>
      <c r="F40" s="167">
        <v>1.3702537040893765E-2</v>
      </c>
      <c r="G40" s="167">
        <v>1.5858652517103E-2</v>
      </c>
      <c r="H40" s="168">
        <v>1.792636513301717E-2</v>
      </c>
      <c r="I40" s="166"/>
      <c r="J40" s="163">
        <v>407</v>
      </c>
      <c r="K40" s="164">
        <v>266</v>
      </c>
      <c r="L40" s="165">
        <v>348</v>
      </c>
      <c r="N40" s="167">
        <v>1.6443898058521381E-2</v>
      </c>
      <c r="O40" s="169">
        <v>2.3734756841325134E-2</v>
      </c>
      <c r="P40" s="168">
        <v>3.0362456863871096E-2</v>
      </c>
      <c r="Q40" s="48"/>
      <c r="R40" s="48"/>
      <c r="S40" s="48"/>
      <c r="T40" s="48"/>
      <c r="U40" s="48"/>
      <c r="V40" s="48"/>
      <c r="W40" s="48"/>
      <c r="X40" s="48"/>
      <c r="Y40" s="48"/>
    </row>
    <row r="41" spans="1:25">
      <c r="A41" s="154"/>
      <c r="B41" s="150"/>
      <c r="C41" s="151"/>
      <c r="D41" s="150"/>
      <c r="E41" s="151"/>
      <c r="F41" s="123"/>
      <c r="G41" s="7"/>
      <c r="H41" s="7"/>
      <c r="I41" s="7"/>
      <c r="J41" s="7"/>
      <c r="K41" s="139"/>
      <c r="L41" s="139"/>
      <c r="N41" s="140"/>
      <c r="O41" s="140"/>
      <c r="P41" s="141"/>
    </row>
    <row r="42" spans="1:25">
      <c r="A42" s="5"/>
      <c r="B42" s="103" t="s">
        <v>138</v>
      </c>
      <c r="C42" s="12" t="s">
        <v>351</v>
      </c>
      <c r="D42" s="12" t="s">
        <v>190</v>
      </c>
      <c r="E42" s="103" t="s">
        <v>191</v>
      </c>
      <c r="F42" s="7"/>
      <c r="G42" s="48"/>
      <c r="K42" s="7"/>
      <c r="L42" s="7"/>
      <c r="N42" s="7"/>
      <c r="O42" s="7"/>
      <c r="P42" s="7"/>
    </row>
    <row r="43" spans="1:25">
      <c r="A43" s="5" t="s">
        <v>839</v>
      </c>
      <c r="B43" s="65">
        <v>16</v>
      </c>
      <c r="C43" s="65">
        <v>0</v>
      </c>
      <c r="D43" s="65">
        <v>0</v>
      </c>
      <c r="E43" s="65">
        <v>0</v>
      </c>
      <c r="F43" s="7"/>
      <c r="G43" s="48"/>
      <c r="K43" s="7"/>
      <c r="L43" s="7"/>
      <c r="N43" s="7"/>
      <c r="O43" s="7"/>
      <c r="P43" s="7"/>
    </row>
    <row r="44" spans="1:25">
      <c r="A44" s="109" t="s">
        <v>1126</v>
      </c>
      <c r="B44" s="115">
        <v>15</v>
      </c>
      <c r="C44" s="115">
        <v>0</v>
      </c>
      <c r="D44" s="115">
        <v>1</v>
      </c>
      <c r="E44" s="115">
        <v>0</v>
      </c>
      <c r="F44" s="7"/>
      <c r="G44" s="48"/>
      <c r="K44" s="7"/>
      <c r="L44" s="7"/>
      <c r="N44" s="7"/>
      <c r="O44" s="7"/>
      <c r="P44" s="7"/>
    </row>
    <row r="45" spans="1:25">
      <c r="A45" s="109" t="s">
        <v>1112</v>
      </c>
      <c r="B45" s="115">
        <v>26</v>
      </c>
      <c r="C45" s="115">
        <v>0</v>
      </c>
      <c r="D45" s="115">
        <v>2</v>
      </c>
      <c r="E45" s="115">
        <v>1</v>
      </c>
      <c r="F45" s="7"/>
      <c r="G45" s="48"/>
      <c r="K45" s="7"/>
      <c r="L45" s="7"/>
      <c r="N45" s="7"/>
      <c r="O45" s="7"/>
      <c r="P45" s="7"/>
    </row>
    <row r="46" spans="1:25">
      <c r="A46" s="109" t="s">
        <v>1113</v>
      </c>
      <c r="B46" s="115">
        <v>25</v>
      </c>
      <c r="C46" s="115">
        <v>0</v>
      </c>
      <c r="D46" s="115">
        <v>2</v>
      </c>
      <c r="E46" s="115">
        <v>0</v>
      </c>
      <c r="F46" s="7"/>
      <c r="G46" s="48"/>
      <c r="K46" s="7"/>
      <c r="L46" s="7"/>
      <c r="N46" s="7"/>
      <c r="O46" s="7"/>
      <c r="P46" s="7"/>
    </row>
    <row r="47" spans="1:25">
      <c r="A47" s="109" t="s">
        <v>1114</v>
      </c>
      <c r="B47" s="115">
        <v>12</v>
      </c>
      <c r="C47" s="115">
        <v>2</v>
      </c>
      <c r="D47" s="115">
        <v>0</v>
      </c>
      <c r="E47" s="115">
        <v>0</v>
      </c>
      <c r="F47" s="7"/>
      <c r="G47" s="48"/>
      <c r="K47" s="7"/>
      <c r="L47" s="7"/>
      <c r="N47" s="7"/>
      <c r="O47" s="7"/>
      <c r="P47" s="7"/>
    </row>
    <row r="48" spans="1:25">
      <c r="A48" s="109" t="s">
        <v>1115</v>
      </c>
      <c r="B48" s="115">
        <v>13</v>
      </c>
      <c r="C48" s="115">
        <v>0</v>
      </c>
      <c r="D48" s="115">
        <v>3</v>
      </c>
      <c r="E48" s="115">
        <v>10</v>
      </c>
      <c r="F48" s="7"/>
      <c r="G48" s="48"/>
      <c r="K48" s="7"/>
      <c r="L48" s="7"/>
      <c r="N48" s="7"/>
      <c r="O48" s="7"/>
      <c r="P48" s="7"/>
    </row>
    <row r="49" spans="1:25">
      <c r="A49" s="109" t="s">
        <v>1116</v>
      </c>
      <c r="B49" s="115">
        <v>13</v>
      </c>
      <c r="C49" s="115">
        <v>0</v>
      </c>
      <c r="D49" s="115">
        <v>2</v>
      </c>
      <c r="E49" s="115">
        <v>0</v>
      </c>
      <c r="F49" s="48"/>
      <c r="H49" s="48"/>
      <c r="I49" s="48"/>
      <c r="J49" s="48"/>
      <c r="K49" s="48"/>
      <c r="L49" s="48"/>
      <c r="N49" s="48"/>
      <c r="O49" s="48"/>
      <c r="P49" s="48"/>
    </row>
    <row r="50" spans="1:25">
      <c r="A50" s="109" t="s">
        <v>1117</v>
      </c>
      <c r="B50" s="115">
        <v>19</v>
      </c>
      <c r="C50" s="115">
        <v>0</v>
      </c>
      <c r="D50" s="115">
        <v>0</v>
      </c>
      <c r="E50" s="115">
        <v>0</v>
      </c>
    </row>
    <row r="51" spans="1:25" s="7" customFormat="1">
      <c r="A51" s="136"/>
      <c r="B51" s="101"/>
      <c r="C51" s="65"/>
      <c r="D51" s="101"/>
      <c r="E51" s="101"/>
      <c r="F51" s="95"/>
      <c r="G51" s="95"/>
      <c r="H51" s="95"/>
      <c r="I51" s="95"/>
      <c r="J51" s="95"/>
      <c r="K51" s="95"/>
      <c r="L51" s="95"/>
      <c r="M51" s="139"/>
      <c r="N51" s="95"/>
      <c r="O51" s="95"/>
      <c r="P51" s="95"/>
      <c r="Q51" s="95"/>
      <c r="R51" s="95"/>
      <c r="S51" s="95"/>
      <c r="T51" s="95"/>
      <c r="U51" s="95"/>
      <c r="V51" s="95"/>
      <c r="W51" s="95"/>
      <c r="X51" s="95"/>
      <c r="Y51" s="95"/>
    </row>
    <row r="52" spans="1:25" s="7" customFormat="1">
      <c r="A52" s="111"/>
      <c r="B52" s="112" t="s">
        <v>189</v>
      </c>
      <c r="C52" s="112" t="s">
        <v>383</v>
      </c>
      <c r="D52" s="112" t="s">
        <v>384</v>
      </c>
      <c r="E52" s="112" t="s">
        <v>385</v>
      </c>
      <c r="F52" s="124"/>
      <c r="G52" s="95"/>
      <c r="L52" s="139"/>
      <c r="M52" s="139"/>
      <c r="N52" s="139"/>
      <c r="O52" s="140"/>
      <c r="P52" s="140"/>
      <c r="Q52" s="140"/>
      <c r="R52" s="142"/>
      <c r="S52" s="142"/>
      <c r="T52" s="142"/>
      <c r="U52" s="142"/>
    </row>
    <row r="53" spans="1:25" s="7" customFormat="1">
      <c r="A53" s="111" t="s">
        <v>107</v>
      </c>
      <c r="B53" s="112"/>
      <c r="C53" s="112"/>
      <c r="D53" s="112" t="s">
        <v>189</v>
      </c>
      <c r="E53" s="112" t="s">
        <v>189</v>
      </c>
      <c r="F53" s="124"/>
      <c r="G53" s="95"/>
      <c r="L53" s="139"/>
      <c r="M53" s="139"/>
      <c r="N53" s="139"/>
      <c r="O53" s="140"/>
      <c r="P53" s="140"/>
      <c r="Q53" s="140"/>
      <c r="R53" s="142"/>
      <c r="S53" s="142"/>
      <c r="T53" s="142"/>
      <c r="U53" s="142"/>
    </row>
    <row r="54" spans="1:25" s="7" customFormat="1">
      <c r="A54" s="109" t="s">
        <v>1118</v>
      </c>
      <c r="B54" s="115">
        <v>132</v>
      </c>
      <c r="C54" s="116" t="e">
        <v>#DIV/0!</v>
      </c>
      <c r="D54" s="115">
        <v>132</v>
      </c>
      <c r="E54" s="115">
        <v>0</v>
      </c>
      <c r="F54" s="115"/>
      <c r="G54" s="116"/>
      <c r="H54" s="115"/>
      <c r="I54" s="115"/>
      <c r="L54" s="139"/>
      <c r="M54" s="139"/>
      <c r="N54" s="139"/>
      <c r="O54" s="140"/>
      <c r="P54" s="140"/>
      <c r="Q54" s="140"/>
      <c r="R54" s="142"/>
      <c r="S54" s="142"/>
      <c r="T54" s="142"/>
      <c r="U54" s="142"/>
    </row>
    <row r="55" spans="1:25" s="7" customFormat="1">
      <c r="A55" s="109" t="s">
        <v>1119</v>
      </c>
      <c r="B55" s="115">
        <v>124</v>
      </c>
      <c r="C55" s="116">
        <v>30</v>
      </c>
      <c r="D55" s="115">
        <v>120</v>
      </c>
      <c r="E55" s="115">
        <v>4</v>
      </c>
      <c r="F55" s="115"/>
      <c r="G55" s="116"/>
      <c r="H55" s="115"/>
      <c r="I55" s="115"/>
      <c r="L55" s="139"/>
      <c r="M55" s="139"/>
      <c r="N55" s="139"/>
      <c r="O55" s="140"/>
      <c r="P55" s="140"/>
      <c r="Q55" s="140"/>
      <c r="R55" s="142"/>
      <c r="S55" s="142"/>
      <c r="T55" s="142"/>
      <c r="U55" s="142"/>
    </row>
    <row r="56" spans="1:25" s="7" customFormat="1">
      <c r="A56" s="109" t="s">
        <v>1120</v>
      </c>
      <c r="B56" s="115">
        <v>139</v>
      </c>
      <c r="C56" s="116">
        <v>9.6923076923076916</v>
      </c>
      <c r="D56" s="115">
        <v>126</v>
      </c>
      <c r="E56" s="115">
        <v>13</v>
      </c>
      <c r="F56" s="115"/>
      <c r="G56" s="116"/>
      <c r="H56" s="115"/>
      <c r="I56" s="115"/>
      <c r="L56" s="139"/>
      <c r="M56" s="139"/>
      <c r="N56" s="139"/>
      <c r="O56" s="140"/>
      <c r="P56" s="140"/>
      <c r="Q56" s="140"/>
      <c r="R56" s="142"/>
      <c r="S56" s="142"/>
      <c r="T56" s="142"/>
      <c r="U56" s="142"/>
    </row>
    <row r="57" spans="1:25" s="7" customFormat="1">
      <c r="A57" s="109" t="s">
        <v>1121</v>
      </c>
      <c r="B57" s="115">
        <v>122</v>
      </c>
      <c r="C57" s="116">
        <v>60</v>
      </c>
      <c r="D57" s="115">
        <v>120</v>
      </c>
      <c r="E57" s="115">
        <v>2</v>
      </c>
      <c r="F57" s="115"/>
      <c r="G57" s="116"/>
      <c r="H57" s="115"/>
      <c r="I57" s="115"/>
      <c r="L57" s="139"/>
      <c r="M57" s="139"/>
      <c r="N57" s="139"/>
      <c r="O57" s="140"/>
      <c r="P57" s="140"/>
      <c r="Q57" s="140"/>
      <c r="R57" s="142"/>
      <c r="S57" s="142"/>
      <c r="T57" s="142"/>
      <c r="U57" s="142"/>
    </row>
    <row r="58" spans="1:25" s="7" customFormat="1">
      <c r="A58" s="109" t="s">
        <v>1122</v>
      </c>
      <c r="B58" s="115">
        <v>135</v>
      </c>
      <c r="C58" s="116">
        <v>32.75</v>
      </c>
      <c r="D58" s="115">
        <v>131</v>
      </c>
      <c r="E58" s="115">
        <v>4</v>
      </c>
      <c r="F58" s="115"/>
      <c r="G58" s="116"/>
      <c r="H58" s="115"/>
      <c r="I58" s="115"/>
      <c r="L58" s="139"/>
      <c r="M58" s="139"/>
      <c r="N58" s="139"/>
      <c r="O58" s="140"/>
      <c r="P58" s="140"/>
      <c r="Q58" s="140"/>
      <c r="R58" s="142"/>
      <c r="S58" s="142"/>
      <c r="T58" s="142"/>
      <c r="U58" s="142"/>
    </row>
    <row r="59" spans="1:25" s="7" customFormat="1">
      <c r="A59" s="109" t="s">
        <v>1123</v>
      </c>
      <c r="B59" s="115">
        <v>143</v>
      </c>
      <c r="C59" s="116">
        <v>16.875</v>
      </c>
      <c r="D59" s="115">
        <v>135</v>
      </c>
      <c r="E59" s="115">
        <v>8</v>
      </c>
      <c r="F59" s="115"/>
      <c r="G59" s="116"/>
      <c r="H59" s="115"/>
      <c r="I59" s="115"/>
      <c r="L59" s="139"/>
      <c r="M59" s="139"/>
      <c r="N59" s="139"/>
      <c r="O59" s="140"/>
      <c r="P59" s="140"/>
      <c r="Q59" s="140"/>
      <c r="R59" s="142"/>
      <c r="S59" s="142"/>
      <c r="T59" s="142"/>
      <c r="U59" s="142"/>
    </row>
    <row r="60" spans="1:25" s="7" customFormat="1">
      <c r="A60" s="109" t="s">
        <v>1124</v>
      </c>
      <c r="B60" s="115">
        <v>129</v>
      </c>
      <c r="C60" s="116">
        <v>17.428571428571427</v>
      </c>
      <c r="D60" s="115">
        <v>122</v>
      </c>
      <c r="E60" s="115">
        <v>7</v>
      </c>
      <c r="F60" s="115"/>
      <c r="G60" s="116"/>
      <c r="H60" s="115"/>
      <c r="I60" s="115"/>
      <c r="K60" s="139"/>
      <c r="L60" s="139"/>
      <c r="M60" s="139"/>
      <c r="N60" s="140"/>
      <c r="O60" s="140"/>
      <c r="P60" s="141"/>
      <c r="Q60" s="140"/>
      <c r="R60" s="142"/>
      <c r="S60" s="142"/>
      <c r="T60" s="142"/>
      <c r="U60" s="142"/>
    </row>
    <row r="61" spans="1:25" s="7" customFormat="1">
      <c r="A61" s="239" t="s">
        <v>1125</v>
      </c>
      <c r="B61" s="115">
        <v>134</v>
      </c>
      <c r="C61" s="116">
        <v>32.5</v>
      </c>
      <c r="D61" s="115">
        <v>130</v>
      </c>
      <c r="E61" s="115">
        <v>4</v>
      </c>
      <c r="F61" s="115"/>
      <c r="G61" s="116"/>
      <c r="H61" s="115"/>
      <c r="I61" s="115"/>
      <c r="K61" s="139"/>
      <c r="L61" s="139"/>
      <c r="M61" s="139"/>
      <c r="N61" s="140"/>
      <c r="O61" s="140"/>
      <c r="P61" s="141"/>
      <c r="Q61" s="142"/>
      <c r="R61" s="142"/>
      <c r="S61" s="142"/>
      <c r="T61" s="142"/>
    </row>
    <row r="62" spans="1:25" s="7" customFormat="1">
      <c r="A62" s="109"/>
      <c r="B62" s="110"/>
      <c r="C62" s="108"/>
      <c r="D62" s="110"/>
      <c r="E62" s="110"/>
      <c r="F62" s="110"/>
      <c r="K62" s="139"/>
      <c r="L62" s="139"/>
      <c r="M62" s="139"/>
      <c r="N62" s="140"/>
      <c r="O62" s="140"/>
      <c r="P62" s="141"/>
      <c r="Q62" s="142"/>
      <c r="R62" s="142"/>
      <c r="S62" s="142"/>
      <c r="T62" s="142"/>
    </row>
    <row r="63" spans="1:25" s="7" customFormat="1">
      <c r="A63" s="111" t="s">
        <v>386</v>
      </c>
      <c r="B63" s="112" t="s">
        <v>387</v>
      </c>
      <c r="C63" s="112" t="s">
        <v>169</v>
      </c>
      <c r="D63" s="112" t="s">
        <v>384</v>
      </c>
      <c r="E63" s="112" t="s">
        <v>385</v>
      </c>
      <c r="F63" s="112"/>
      <c r="K63" s="139"/>
      <c r="L63" s="139"/>
      <c r="M63" s="139"/>
      <c r="N63" s="140"/>
      <c r="O63" s="140"/>
      <c r="P63" s="141"/>
      <c r="Q63" s="142"/>
      <c r="R63" s="142"/>
      <c r="S63" s="142"/>
      <c r="T63" s="142"/>
    </row>
    <row r="64" spans="1:25" s="7" customFormat="1">
      <c r="A64" s="109" t="s">
        <v>1118</v>
      </c>
      <c r="B64" s="114">
        <v>14772.59</v>
      </c>
      <c r="C64" s="114">
        <v>14772.59</v>
      </c>
      <c r="D64" s="114">
        <v>14772.59</v>
      </c>
      <c r="E64" s="114">
        <v>0</v>
      </c>
      <c r="F64" s="114"/>
      <c r="G64" s="114"/>
      <c r="H64" s="114"/>
      <c r="I64" s="114"/>
      <c r="K64" s="139"/>
      <c r="L64" s="139"/>
      <c r="M64" s="139"/>
      <c r="N64" s="140"/>
      <c r="O64" s="140"/>
      <c r="P64" s="141"/>
      <c r="Q64" s="142"/>
      <c r="R64" s="142"/>
      <c r="S64" s="142"/>
      <c r="T64" s="142"/>
    </row>
    <row r="65" spans="1:25" s="7" customFormat="1">
      <c r="A65" s="109" t="s">
        <v>1119</v>
      </c>
      <c r="B65" s="114">
        <v>14953.05</v>
      </c>
      <c r="C65" s="114">
        <v>9435.4500000000007</v>
      </c>
      <c r="D65" s="114">
        <v>12194.25</v>
      </c>
      <c r="E65" s="114">
        <v>-2758.8</v>
      </c>
      <c r="F65" s="114"/>
      <c r="G65" s="114"/>
      <c r="H65" s="114"/>
      <c r="I65" s="114"/>
      <c r="K65" s="139"/>
      <c r="L65" s="139"/>
      <c r="M65" s="139"/>
      <c r="N65" s="140"/>
      <c r="O65" s="140"/>
      <c r="P65" s="141"/>
      <c r="Q65" s="142"/>
      <c r="R65" s="142"/>
      <c r="S65" s="142"/>
      <c r="T65" s="142"/>
    </row>
    <row r="66" spans="1:25" s="7" customFormat="1">
      <c r="A66" s="109" t="s">
        <v>1120</v>
      </c>
      <c r="B66" s="114">
        <v>23207.050000000003</v>
      </c>
      <c r="C66" s="114">
        <v>-4187.2900000000027</v>
      </c>
      <c r="D66" s="114">
        <v>9509.8799999999992</v>
      </c>
      <c r="E66" s="114">
        <v>-13697.170000000002</v>
      </c>
      <c r="F66" s="114"/>
      <c r="G66" s="114"/>
      <c r="H66" s="114"/>
      <c r="I66" s="114"/>
      <c r="K66" s="139"/>
      <c r="L66" s="139"/>
      <c r="M66" s="139"/>
      <c r="N66" s="140"/>
      <c r="O66" s="140"/>
      <c r="P66" s="141"/>
      <c r="Q66" s="142"/>
      <c r="R66" s="142"/>
      <c r="S66" s="142"/>
      <c r="T66" s="142"/>
    </row>
    <row r="67" spans="1:25" s="7" customFormat="1">
      <c r="A67" s="109" t="s">
        <v>1121</v>
      </c>
      <c r="B67" s="114">
        <v>16446.91</v>
      </c>
      <c r="C67" s="114">
        <v>15400.23</v>
      </c>
      <c r="D67" s="114">
        <v>15923.57</v>
      </c>
      <c r="E67" s="114">
        <v>-523.33999999999992</v>
      </c>
      <c r="F67" s="114"/>
      <c r="G67" s="114"/>
      <c r="H67" s="114"/>
      <c r="I67" s="114"/>
      <c r="K67" s="139"/>
      <c r="L67" s="139"/>
      <c r="M67" s="139"/>
      <c r="N67" s="140"/>
      <c r="O67" s="140"/>
      <c r="P67" s="141"/>
      <c r="Q67" s="142"/>
      <c r="R67" s="142"/>
      <c r="S67" s="142"/>
      <c r="T67" s="142"/>
    </row>
    <row r="68" spans="1:25">
      <c r="A68" s="109" t="s">
        <v>1122</v>
      </c>
      <c r="B68" s="114">
        <v>29145.829999999998</v>
      </c>
      <c r="C68" s="114">
        <v>10975.649999999998</v>
      </c>
      <c r="D68" s="114">
        <v>20060.739999999998</v>
      </c>
      <c r="E68" s="114">
        <v>-9085.09</v>
      </c>
      <c r="F68" s="114"/>
      <c r="G68" s="114"/>
      <c r="H68" s="114"/>
      <c r="I68" s="114"/>
      <c r="J68" s="7"/>
      <c r="K68" s="139"/>
      <c r="M68" s="139"/>
      <c r="N68" s="140"/>
      <c r="O68" s="140"/>
      <c r="Q68" s="142"/>
      <c r="R68" s="142"/>
      <c r="S68" s="142"/>
      <c r="T68" s="142"/>
      <c r="U68" s="7"/>
      <c r="V68" s="7"/>
      <c r="W68" s="7"/>
      <c r="X68" s="7"/>
      <c r="Y68" s="7"/>
    </row>
    <row r="69" spans="1:25">
      <c r="A69" s="109" t="s">
        <v>1123</v>
      </c>
      <c r="B69" s="114">
        <v>21771.27</v>
      </c>
      <c r="C69" s="114">
        <v>7637.6900000000014</v>
      </c>
      <c r="D69" s="114">
        <v>14704.480000000001</v>
      </c>
      <c r="E69" s="114">
        <v>-7066.79</v>
      </c>
      <c r="F69" s="114"/>
      <c r="G69" s="114"/>
      <c r="H69" s="114"/>
      <c r="I69" s="114"/>
      <c r="J69" s="7"/>
      <c r="K69" s="139"/>
      <c r="M69" s="139"/>
      <c r="N69" s="140"/>
      <c r="O69" s="140"/>
    </row>
    <row r="70" spans="1:25">
      <c r="A70" s="109" t="s">
        <v>1124</v>
      </c>
      <c r="B70" s="114">
        <v>22614.050000000003</v>
      </c>
      <c r="C70" s="114">
        <v>15010.750000000002</v>
      </c>
      <c r="D70" s="114">
        <v>18812.400000000001</v>
      </c>
      <c r="E70" s="114">
        <v>-3801.65</v>
      </c>
      <c r="F70" s="114"/>
      <c r="G70" s="114"/>
      <c r="H70" s="114"/>
      <c r="I70" s="114"/>
      <c r="J70" s="7"/>
      <c r="K70" s="139"/>
      <c r="M70" s="139"/>
      <c r="N70" s="140"/>
      <c r="O70" s="140"/>
    </row>
    <row r="71" spans="1:25">
      <c r="A71" s="239" t="s">
        <v>841</v>
      </c>
      <c r="B71" s="114">
        <v>16551.310000000001</v>
      </c>
      <c r="C71" s="114">
        <v>13455.95</v>
      </c>
      <c r="D71" s="114">
        <v>15003.630000000001</v>
      </c>
      <c r="E71" s="114">
        <v>-1547.6799999999998</v>
      </c>
      <c r="F71" s="114"/>
      <c r="G71" s="114"/>
      <c r="H71" s="114"/>
      <c r="I71" s="114"/>
      <c r="J71" s="7"/>
      <c r="K71" s="139"/>
      <c r="M71" s="139"/>
      <c r="N71" s="140"/>
      <c r="O71" s="140"/>
    </row>
    <row r="72" spans="1:25">
      <c r="A72" s="111" t="s">
        <v>645</v>
      </c>
      <c r="B72" s="178"/>
      <c r="C72" s="178"/>
      <c r="D72" s="178"/>
      <c r="E72" s="178"/>
      <c r="F72" s="124"/>
      <c r="H72" s="7"/>
      <c r="I72" s="7"/>
      <c r="J72" s="7"/>
      <c r="K72" s="7"/>
      <c r="L72" s="139"/>
      <c r="N72" s="139"/>
      <c r="O72" s="140"/>
      <c r="P72" s="140"/>
    </row>
    <row r="73" spans="1:25">
      <c r="A73" s="195"/>
      <c r="B73" s="178"/>
      <c r="C73" s="178"/>
      <c r="D73" s="178"/>
      <c r="E73" s="178"/>
      <c r="F73" s="124"/>
      <c r="H73" s="7"/>
      <c r="I73" s="7"/>
      <c r="J73" s="7"/>
      <c r="K73" s="7"/>
      <c r="L73" s="139"/>
      <c r="N73" s="139"/>
      <c r="O73" s="140"/>
      <c r="P73" s="140"/>
    </row>
    <row r="74" spans="1:25">
      <c r="A74" s="195"/>
      <c r="B74" s="178"/>
      <c r="C74" s="178"/>
      <c r="D74" s="178"/>
      <c r="E74" s="178"/>
      <c r="F74" s="124"/>
      <c r="H74" s="7"/>
      <c r="I74" s="7"/>
      <c r="J74" s="7"/>
      <c r="K74" s="7"/>
      <c r="L74" s="139"/>
      <c r="N74" s="139"/>
      <c r="O74" s="140"/>
      <c r="P74" s="140"/>
    </row>
    <row r="75" spans="1:25">
      <c r="A75" s="195"/>
      <c r="B75" s="178"/>
      <c r="C75" s="178"/>
      <c r="D75" s="178"/>
      <c r="E75" s="178"/>
      <c r="F75" s="124"/>
      <c r="H75" s="7"/>
      <c r="I75" s="7"/>
      <c r="J75" s="7"/>
      <c r="K75" s="7"/>
      <c r="L75" s="139"/>
      <c r="N75" s="139"/>
      <c r="O75" s="140"/>
      <c r="P75" s="140"/>
    </row>
    <row r="76" spans="1:25">
      <c r="A76" s="195"/>
      <c r="B76" s="186" t="s">
        <v>138</v>
      </c>
      <c r="C76" s="186" t="s">
        <v>351</v>
      </c>
      <c r="D76" s="186" t="s">
        <v>190</v>
      </c>
      <c r="E76" s="186" t="s">
        <v>191</v>
      </c>
      <c r="F76" s="124"/>
      <c r="H76" s="7"/>
      <c r="I76" s="7"/>
      <c r="J76" s="7"/>
      <c r="K76" s="7"/>
      <c r="L76" s="139"/>
      <c r="N76" s="139"/>
      <c r="O76" s="140"/>
      <c r="P76" s="140"/>
    </row>
    <row r="77" spans="1:25">
      <c r="A77" s="192">
        <v>2025</v>
      </c>
      <c r="B77" s="178">
        <v>128</v>
      </c>
      <c r="C77" s="178">
        <v>2</v>
      </c>
      <c r="D77" s="178">
        <v>3</v>
      </c>
      <c r="E77" s="178">
        <v>1</v>
      </c>
      <c r="F77" s="124"/>
      <c r="H77" s="7"/>
      <c r="I77" s="7"/>
      <c r="J77" s="7"/>
      <c r="K77" s="7"/>
      <c r="L77" s="139"/>
      <c r="N77" s="139"/>
      <c r="O77" s="140"/>
      <c r="P77" s="140"/>
    </row>
    <row r="78" spans="1:25">
      <c r="A78" s="192">
        <v>2024</v>
      </c>
      <c r="B78" s="178">
        <v>342</v>
      </c>
      <c r="C78" s="178">
        <v>8</v>
      </c>
      <c r="D78" s="178">
        <v>15</v>
      </c>
      <c r="E78" s="178">
        <v>2</v>
      </c>
      <c r="F78" s="124"/>
      <c r="H78" s="7"/>
      <c r="I78" s="7"/>
      <c r="J78" s="7"/>
      <c r="K78" s="7"/>
      <c r="L78" s="139"/>
      <c r="N78" s="139"/>
      <c r="O78" s="140"/>
      <c r="P78" s="140"/>
    </row>
    <row r="79" spans="1:25">
      <c r="A79" s="192">
        <v>2023</v>
      </c>
      <c r="B79" s="178">
        <v>348</v>
      </c>
      <c r="C79" s="178">
        <v>11</v>
      </c>
      <c r="D79" s="178">
        <v>26</v>
      </c>
      <c r="E79" s="178">
        <v>4</v>
      </c>
      <c r="F79" s="124"/>
      <c r="H79" s="7"/>
      <c r="I79" s="7"/>
      <c r="J79" s="7"/>
      <c r="K79" s="7"/>
      <c r="L79" s="139"/>
      <c r="N79" s="139"/>
      <c r="O79" s="140"/>
      <c r="P79" s="140"/>
    </row>
    <row r="80" spans="1:25">
      <c r="A80" s="192">
        <v>2022</v>
      </c>
      <c r="B80" s="178">
        <v>377</v>
      </c>
      <c r="C80" s="178">
        <v>7</v>
      </c>
      <c r="D80" s="178">
        <v>5</v>
      </c>
      <c r="E80" s="178">
        <v>0</v>
      </c>
      <c r="F80" s="124"/>
      <c r="H80" s="7"/>
      <c r="I80" s="7"/>
      <c r="J80" s="7"/>
      <c r="K80" s="7"/>
      <c r="L80" s="139"/>
      <c r="N80" s="139"/>
      <c r="O80" s="140"/>
      <c r="P80" s="140"/>
    </row>
    <row r="81" spans="1:25">
      <c r="A81" s="192">
        <v>2021</v>
      </c>
      <c r="B81" s="178">
        <v>353</v>
      </c>
      <c r="C81" s="178">
        <v>19</v>
      </c>
      <c r="D81" s="178">
        <v>4</v>
      </c>
      <c r="E81" s="178">
        <v>1</v>
      </c>
      <c r="F81" s="124"/>
      <c r="H81" s="7"/>
      <c r="I81" s="7"/>
      <c r="J81" s="7"/>
      <c r="K81" s="7"/>
      <c r="L81" s="139"/>
      <c r="N81" s="139"/>
      <c r="O81" s="140"/>
      <c r="P81" s="140"/>
    </row>
    <row r="82" spans="1:25">
      <c r="A82" s="192">
        <v>2020</v>
      </c>
      <c r="B82" s="178">
        <v>287</v>
      </c>
      <c r="C82" s="178">
        <v>11</v>
      </c>
      <c r="D82" s="178">
        <v>27</v>
      </c>
      <c r="E82" s="178">
        <v>42</v>
      </c>
      <c r="F82" s="124"/>
      <c r="H82" s="7"/>
      <c r="I82" s="7"/>
      <c r="J82" s="7"/>
      <c r="K82" s="7"/>
      <c r="L82" s="139"/>
      <c r="N82" s="139"/>
      <c r="O82" s="140"/>
      <c r="P82" s="140"/>
    </row>
    <row r="83" spans="1:25">
      <c r="A83" s="192">
        <v>2019</v>
      </c>
      <c r="B83" s="178">
        <v>355</v>
      </c>
      <c r="C83" s="178">
        <v>6</v>
      </c>
      <c r="D83" s="178">
        <v>7</v>
      </c>
      <c r="E83" s="178">
        <v>0</v>
      </c>
      <c r="F83" s="124"/>
      <c r="H83" s="7"/>
      <c r="I83" s="7"/>
      <c r="J83" s="7"/>
      <c r="K83" s="7"/>
      <c r="L83" s="139"/>
      <c r="N83" s="139"/>
      <c r="O83" s="140"/>
      <c r="P83" s="140"/>
    </row>
    <row r="84" spans="1:25">
      <c r="A84" s="192">
        <v>2018</v>
      </c>
      <c r="B84" s="178">
        <v>374</v>
      </c>
      <c r="C84" s="178">
        <v>6</v>
      </c>
      <c r="D84" s="178">
        <v>3</v>
      </c>
      <c r="E84" s="178">
        <v>0</v>
      </c>
      <c r="F84" s="124"/>
      <c r="H84" s="7"/>
      <c r="I84" s="7"/>
      <c r="J84" s="7"/>
      <c r="K84" s="7"/>
      <c r="L84" s="139"/>
      <c r="N84" s="139"/>
      <c r="O84" s="140"/>
      <c r="P84" s="140"/>
    </row>
    <row r="85" spans="1:25">
      <c r="A85" s="192">
        <v>2017</v>
      </c>
      <c r="B85" s="178">
        <v>351</v>
      </c>
      <c r="C85" s="178">
        <v>5</v>
      </c>
      <c r="D85" s="178">
        <v>9</v>
      </c>
      <c r="E85" s="178">
        <v>2</v>
      </c>
      <c r="F85" s="124"/>
      <c r="H85" s="7"/>
      <c r="I85" s="7"/>
      <c r="J85" s="7"/>
      <c r="K85" s="7"/>
      <c r="L85" s="139"/>
      <c r="N85" s="139"/>
      <c r="O85" s="140"/>
      <c r="P85" s="140"/>
    </row>
    <row r="86" spans="1:25">
      <c r="A86" s="5">
        <v>2016</v>
      </c>
      <c r="B86" s="64" t="s">
        <v>575</v>
      </c>
      <c r="C86" s="65">
        <v>7</v>
      </c>
      <c r="D86" s="65">
        <v>19</v>
      </c>
      <c r="E86" s="64" t="s">
        <v>512</v>
      </c>
      <c r="F86" s="124"/>
      <c r="H86" s="7"/>
      <c r="I86" s="7"/>
      <c r="J86" s="7"/>
      <c r="K86" s="7"/>
      <c r="L86" s="139"/>
      <c r="N86" s="139"/>
      <c r="O86" s="140"/>
      <c r="P86" s="140"/>
    </row>
    <row r="87" spans="1:25">
      <c r="A87" s="5">
        <v>2015</v>
      </c>
      <c r="B87" s="64" t="s">
        <v>575</v>
      </c>
      <c r="C87" s="65">
        <v>7</v>
      </c>
      <c r="D87" s="65">
        <v>16</v>
      </c>
      <c r="E87" s="64" t="s">
        <v>565</v>
      </c>
    </row>
    <row r="88" spans="1:25">
      <c r="A88" s="136" t="s">
        <v>538</v>
      </c>
      <c r="B88" s="65">
        <v>375</v>
      </c>
      <c r="C88" s="65">
        <v>8</v>
      </c>
      <c r="D88" s="65">
        <v>8</v>
      </c>
      <c r="E88" s="65">
        <v>0</v>
      </c>
    </row>
    <row r="89" spans="1:25">
      <c r="A89" s="136">
        <v>2013</v>
      </c>
      <c r="B89" s="65">
        <v>366</v>
      </c>
      <c r="C89" s="65">
        <v>15</v>
      </c>
      <c r="D89" s="65">
        <v>12</v>
      </c>
      <c r="E89" s="65">
        <v>0</v>
      </c>
    </row>
    <row r="90" spans="1:25">
      <c r="A90" s="136" t="s">
        <v>479</v>
      </c>
      <c r="B90" s="65">
        <v>333</v>
      </c>
      <c r="C90" s="65">
        <v>15</v>
      </c>
      <c r="D90" s="65">
        <v>11</v>
      </c>
      <c r="E90" s="65">
        <v>1</v>
      </c>
    </row>
    <row r="91" spans="1:25">
      <c r="A91" s="136" t="s">
        <v>452</v>
      </c>
      <c r="B91" s="65">
        <v>320</v>
      </c>
      <c r="C91" s="65">
        <v>22</v>
      </c>
      <c r="D91" s="65">
        <v>5</v>
      </c>
      <c r="E91" s="65" t="s">
        <v>238</v>
      </c>
    </row>
    <row r="92" spans="1:25">
      <c r="A92" s="136" t="s">
        <v>411</v>
      </c>
      <c r="B92" s="65">
        <v>243</v>
      </c>
      <c r="C92" s="65">
        <v>13</v>
      </c>
      <c r="D92" s="65">
        <v>4</v>
      </c>
      <c r="E92" s="65">
        <v>1</v>
      </c>
    </row>
    <row r="93" spans="1:25" s="7" customFormat="1">
      <c r="A93" s="136" t="s">
        <v>379</v>
      </c>
      <c r="B93" s="65">
        <v>151</v>
      </c>
      <c r="C93" s="65">
        <v>6</v>
      </c>
      <c r="D93" s="65">
        <v>68</v>
      </c>
      <c r="E93" s="65">
        <v>10</v>
      </c>
      <c r="F93" s="95"/>
      <c r="G93" s="95"/>
      <c r="H93" s="95"/>
      <c r="I93" s="95"/>
      <c r="J93" s="95"/>
      <c r="K93" s="95"/>
      <c r="L93" s="95"/>
      <c r="M93" s="139"/>
      <c r="N93" s="95"/>
      <c r="O93" s="95"/>
      <c r="P93" s="95"/>
      <c r="Q93" s="95"/>
      <c r="R93" s="95"/>
      <c r="S93" s="95"/>
      <c r="T93" s="95"/>
      <c r="U93" s="95"/>
      <c r="V93" s="95"/>
      <c r="W93" s="95"/>
      <c r="X93" s="95"/>
      <c r="Y93" s="95"/>
    </row>
    <row r="94" spans="1:25" s="7" customFormat="1">
      <c r="A94" s="136" t="s">
        <v>348</v>
      </c>
      <c r="B94" s="64" t="s">
        <v>535</v>
      </c>
      <c r="C94" s="65">
        <v>5</v>
      </c>
      <c r="D94" s="65">
        <v>40</v>
      </c>
      <c r="E94" s="64" t="s">
        <v>515</v>
      </c>
      <c r="F94" s="95"/>
      <c r="G94" s="95"/>
      <c r="H94" s="95"/>
      <c r="I94" s="95"/>
      <c r="J94" s="95"/>
      <c r="K94" s="95"/>
      <c r="L94" s="95"/>
      <c r="M94" s="139"/>
      <c r="N94" s="95"/>
      <c r="O94" s="95"/>
      <c r="P94" s="95"/>
      <c r="Q94" s="140"/>
      <c r="R94" s="142"/>
      <c r="S94" s="142"/>
      <c r="T94" s="142"/>
      <c r="U94" s="142"/>
    </row>
    <row r="95" spans="1:25" s="7" customFormat="1">
      <c r="A95" s="136" t="s">
        <v>318</v>
      </c>
      <c r="B95" s="101">
        <v>287</v>
      </c>
      <c r="C95" s="101">
        <v>11</v>
      </c>
      <c r="D95" s="101">
        <v>8</v>
      </c>
      <c r="E95" s="101">
        <v>4</v>
      </c>
      <c r="F95" s="95"/>
      <c r="G95" s="95"/>
      <c r="H95" s="95"/>
      <c r="I95" s="95"/>
      <c r="J95" s="95"/>
      <c r="K95" s="95"/>
      <c r="L95" s="95"/>
      <c r="M95" s="139"/>
      <c r="N95" s="95"/>
      <c r="O95" s="95"/>
      <c r="P95" s="95"/>
      <c r="Q95" s="140"/>
      <c r="R95" s="142"/>
      <c r="S95" s="142"/>
      <c r="T95" s="142"/>
      <c r="U95" s="142"/>
    </row>
    <row r="96" spans="1:25" s="7" customFormat="1">
      <c r="A96" s="136" t="s">
        <v>291</v>
      </c>
      <c r="B96" s="101">
        <v>299</v>
      </c>
      <c r="C96" s="101">
        <v>6</v>
      </c>
      <c r="D96" s="101">
        <v>7</v>
      </c>
      <c r="E96" s="101">
        <v>3</v>
      </c>
      <c r="F96" s="95"/>
      <c r="G96" s="95"/>
      <c r="H96" s="95"/>
      <c r="I96" s="95"/>
      <c r="J96" s="95"/>
      <c r="K96" s="95"/>
      <c r="L96" s="95"/>
      <c r="M96" s="139"/>
      <c r="N96" s="95"/>
      <c r="O96" s="95"/>
      <c r="P96" s="95"/>
      <c r="Q96" s="140"/>
      <c r="R96" s="142"/>
      <c r="S96" s="142"/>
      <c r="T96" s="142"/>
      <c r="U96" s="142"/>
    </row>
    <row r="97" spans="1:21" s="7" customFormat="1">
      <c r="A97" s="136" t="s">
        <v>262</v>
      </c>
      <c r="B97" s="101" t="s">
        <v>536</v>
      </c>
      <c r="C97" s="101">
        <v>10</v>
      </c>
      <c r="D97" s="101">
        <v>9</v>
      </c>
      <c r="E97" s="101" t="s">
        <v>512</v>
      </c>
      <c r="F97" s="95"/>
      <c r="G97" s="95"/>
      <c r="H97" s="95"/>
      <c r="I97" s="95"/>
      <c r="J97" s="95"/>
      <c r="K97" s="95"/>
      <c r="L97" s="95"/>
      <c r="M97" s="139"/>
      <c r="N97" s="95"/>
      <c r="O97" s="95"/>
      <c r="P97" s="95"/>
      <c r="Q97" s="140"/>
      <c r="R97" s="142"/>
      <c r="S97" s="142"/>
      <c r="T97" s="142"/>
      <c r="U97" s="142"/>
    </row>
    <row r="98" spans="1:21" s="7" customFormat="1">
      <c r="A98" s="136" t="s">
        <v>233</v>
      </c>
      <c r="B98" s="101">
        <v>272</v>
      </c>
      <c r="C98" s="101">
        <v>10</v>
      </c>
      <c r="D98" s="101">
        <v>3</v>
      </c>
      <c r="E98" s="101">
        <v>2</v>
      </c>
      <c r="F98" s="95"/>
      <c r="G98" s="95"/>
      <c r="H98" s="95"/>
      <c r="I98" s="95"/>
      <c r="J98" s="95"/>
      <c r="K98" s="95"/>
      <c r="L98" s="95"/>
      <c r="M98" s="139"/>
      <c r="N98" s="95"/>
      <c r="O98" s="95"/>
      <c r="P98" s="95"/>
      <c r="Q98" s="140"/>
      <c r="R98" s="142"/>
      <c r="S98" s="142"/>
      <c r="T98" s="142"/>
      <c r="U98" s="142"/>
    </row>
    <row r="99" spans="1:21" s="7" customFormat="1">
      <c r="A99" s="5"/>
      <c r="B99" s="47"/>
      <c r="C99" s="47"/>
      <c r="D99" s="47"/>
      <c r="E99" s="64"/>
      <c r="F99" s="95"/>
      <c r="G99" s="95"/>
      <c r="H99" s="95"/>
      <c r="I99" s="95"/>
      <c r="J99" s="95"/>
      <c r="K99" s="95"/>
      <c r="L99" s="95"/>
      <c r="M99" s="139"/>
      <c r="N99" s="95"/>
      <c r="O99" s="95"/>
      <c r="P99" s="95"/>
      <c r="Q99" s="140"/>
      <c r="R99" s="142"/>
      <c r="S99" s="142"/>
      <c r="T99" s="142"/>
      <c r="U99" s="142"/>
    </row>
    <row r="100" spans="1:21" s="7" customFormat="1">
      <c r="A100" s="5"/>
      <c r="B100" s="64"/>
      <c r="C100" s="65"/>
      <c r="D100" s="65"/>
      <c r="E100" s="64"/>
      <c r="F100" s="95"/>
      <c r="G100" s="95"/>
      <c r="H100" s="95"/>
      <c r="I100" s="95"/>
      <c r="J100" s="95"/>
      <c r="K100" s="95"/>
      <c r="L100" s="95"/>
      <c r="M100" s="139"/>
      <c r="N100" s="95"/>
      <c r="O100" s="95"/>
      <c r="P100" s="95"/>
      <c r="Q100" s="140"/>
      <c r="R100" s="142"/>
      <c r="S100" s="142"/>
      <c r="T100" s="142"/>
      <c r="U100" s="142"/>
    </row>
    <row r="101" spans="1:21" s="7" customFormat="1">
      <c r="A101" s="111" t="s">
        <v>106</v>
      </c>
      <c r="B101" s="112" t="s">
        <v>189</v>
      </c>
      <c r="C101" s="112" t="s">
        <v>383</v>
      </c>
      <c r="D101" s="112" t="s">
        <v>384</v>
      </c>
      <c r="E101" s="112" t="s">
        <v>385</v>
      </c>
      <c r="F101" s="124"/>
      <c r="G101" s="95"/>
      <c r="H101" s="95"/>
      <c r="I101" s="95"/>
      <c r="J101" s="95"/>
      <c r="L101" s="139"/>
      <c r="M101" s="139"/>
      <c r="N101" s="139"/>
      <c r="O101" s="140"/>
      <c r="P101" s="140"/>
      <c r="Q101" s="140"/>
      <c r="R101" s="142"/>
      <c r="S101" s="142"/>
      <c r="T101" s="142"/>
      <c r="U101" s="142"/>
    </row>
    <row r="102" spans="1:21" s="7" customFormat="1">
      <c r="A102" s="111" t="s">
        <v>107</v>
      </c>
      <c r="B102" s="112"/>
      <c r="C102" s="112"/>
      <c r="D102" s="112" t="s">
        <v>189</v>
      </c>
      <c r="E102" s="112" t="s">
        <v>189</v>
      </c>
      <c r="F102" s="124"/>
      <c r="G102" s="95"/>
      <c r="H102" s="144"/>
      <c r="I102" s="126"/>
      <c r="J102" s="95"/>
      <c r="L102" s="139"/>
      <c r="M102" s="139"/>
      <c r="N102" s="139"/>
      <c r="O102" s="140"/>
      <c r="P102" s="140"/>
      <c r="Q102" s="140"/>
      <c r="R102" s="142"/>
      <c r="S102" s="142"/>
      <c r="T102" s="142"/>
      <c r="U102" s="142"/>
    </row>
    <row r="103" spans="1:21" s="7" customFormat="1">
      <c r="A103" s="117" t="s">
        <v>318</v>
      </c>
      <c r="B103" s="178">
        <v>311</v>
      </c>
      <c r="C103" s="179">
        <v>22.923076923076923</v>
      </c>
      <c r="D103" s="178">
        <v>298</v>
      </c>
      <c r="E103" s="178">
        <v>13</v>
      </c>
      <c r="F103" s="124"/>
      <c r="G103" s="95"/>
      <c r="H103" s="144"/>
      <c r="I103" s="126"/>
      <c r="J103" s="95"/>
      <c r="L103" s="139"/>
      <c r="M103" s="139"/>
      <c r="N103" s="139"/>
      <c r="O103" s="140"/>
      <c r="P103" s="140"/>
      <c r="Q103" s="140"/>
      <c r="R103" s="142"/>
      <c r="S103" s="142"/>
      <c r="T103" s="142"/>
      <c r="U103" s="142"/>
    </row>
    <row r="104" spans="1:21" s="7" customFormat="1">
      <c r="A104" s="117">
        <v>2008</v>
      </c>
      <c r="B104" s="178">
        <v>303</v>
      </c>
      <c r="C104" s="179">
        <v>3.8870967741935485</v>
      </c>
      <c r="D104" s="178">
        <v>241</v>
      </c>
      <c r="E104" s="178">
        <v>62</v>
      </c>
      <c r="F104" s="124"/>
      <c r="G104" s="95"/>
      <c r="H104" s="144"/>
      <c r="I104" s="126"/>
      <c r="J104" s="95"/>
      <c r="L104" s="139"/>
      <c r="M104" s="139"/>
      <c r="N104" s="139"/>
      <c r="O104" s="140"/>
      <c r="P104" s="140"/>
      <c r="Q104" s="140"/>
      <c r="R104" s="142"/>
      <c r="S104" s="142"/>
      <c r="T104" s="142"/>
      <c r="U104" s="142"/>
    </row>
    <row r="105" spans="1:21" s="7" customFormat="1">
      <c r="A105" s="117">
        <v>2009</v>
      </c>
      <c r="B105" s="178">
        <v>235</v>
      </c>
      <c r="C105" s="179">
        <v>2.0128205128205128</v>
      </c>
      <c r="D105" s="178">
        <v>157</v>
      </c>
      <c r="E105" s="178">
        <v>78</v>
      </c>
      <c r="F105" s="124"/>
      <c r="G105" s="95"/>
      <c r="H105" s="144"/>
      <c r="I105" s="126"/>
      <c r="J105" s="95"/>
      <c r="L105" s="139"/>
      <c r="M105" s="139"/>
      <c r="N105" s="139"/>
      <c r="O105" s="140"/>
      <c r="P105" s="140"/>
      <c r="Q105" s="140"/>
      <c r="R105" s="142"/>
      <c r="S105" s="142"/>
      <c r="T105" s="142"/>
      <c r="U105" s="142"/>
    </row>
    <row r="106" spans="1:21" s="7" customFormat="1">
      <c r="A106" s="117">
        <v>2010</v>
      </c>
      <c r="B106" s="178">
        <v>261</v>
      </c>
      <c r="C106" s="179">
        <v>51.2</v>
      </c>
      <c r="D106" s="178">
        <v>256</v>
      </c>
      <c r="E106" s="178">
        <v>5</v>
      </c>
      <c r="F106" s="124"/>
      <c r="G106" s="95"/>
      <c r="H106" s="144"/>
      <c r="I106" s="126"/>
      <c r="J106" s="95"/>
      <c r="L106" s="139"/>
      <c r="M106" s="139"/>
      <c r="N106" s="139"/>
      <c r="O106" s="140"/>
      <c r="P106" s="140"/>
      <c r="Q106" s="140"/>
      <c r="R106" s="142"/>
      <c r="S106" s="142"/>
      <c r="T106" s="142"/>
      <c r="U106" s="142"/>
    </row>
    <row r="107" spans="1:21" s="7" customFormat="1">
      <c r="A107" s="117">
        <v>2011</v>
      </c>
      <c r="B107" s="178">
        <v>348</v>
      </c>
      <c r="C107" s="179">
        <v>68.599999999999994</v>
      </c>
      <c r="D107" s="178">
        <v>343</v>
      </c>
      <c r="E107" s="178">
        <v>5</v>
      </c>
      <c r="F107" s="124"/>
      <c r="G107" s="95"/>
      <c r="H107" s="144"/>
      <c r="I107" s="126"/>
      <c r="J107" s="95"/>
      <c r="L107" s="139"/>
      <c r="M107" s="139"/>
      <c r="N107" s="139"/>
      <c r="O107" s="140"/>
      <c r="P107" s="140"/>
      <c r="Q107" s="140"/>
      <c r="R107" s="142"/>
      <c r="S107" s="142"/>
      <c r="T107" s="142"/>
      <c r="U107" s="142"/>
    </row>
    <row r="108" spans="1:21" s="7" customFormat="1">
      <c r="A108" s="117" t="s">
        <v>479</v>
      </c>
      <c r="B108" s="178">
        <v>360</v>
      </c>
      <c r="C108" s="179">
        <v>29</v>
      </c>
      <c r="D108" s="178">
        <v>348</v>
      </c>
      <c r="E108" s="178">
        <v>12</v>
      </c>
      <c r="F108" s="124"/>
      <c r="G108" s="95"/>
      <c r="H108" s="144"/>
      <c r="I108" s="126"/>
      <c r="J108" s="95"/>
      <c r="L108" s="139"/>
      <c r="M108" s="139"/>
      <c r="N108" s="139"/>
      <c r="O108" s="140"/>
      <c r="P108" s="140"/>
      <c r="Q108" s="140"/>
      <c r="R108" s="142"/>
      <c r="S108" s="142"/>
      <c r="T108" s="142"/>
      <c r="U108" s="142"/>
    </row>
    <row r="109" spans="1:21" s="7" customFormat="1">
      <c r="A109" s="117" t="s">
        <v>508</v>
      </c>
      <c r="B109" s="178">
        <v>393</v>
      </c>
      <c r="C109" s="179">
        <v>31.75</v>
      </c>
      <c r="D109" s="178">
        <v>381</v>
      </c>
      <c r="E109" s="178">
        <v>12</v>
      </c>
      <c r="F109" s="124"/>
      <c r="G109" s="95"/>
      <c r="H109" s="144"/>
      <c r="I109" s="126"/>
      <c r="J109" s="95"/>
      <c r="L109" s="139"/>
      <c r="M109" s="139"/>
      <c r="N109" s="139"/>
      <c r="O109" s="140"/>
      <c r="P109" s="140"/>
      <c r="Q109" s="140"/>
      <c r="R109" s="142"/>
      <c r="S109" s="142"/>
      <c r="T109" s="142"/>
      <c r="U109" s="142"/>
    </row>
    <row r="110" spans="1:21" s="7" customFormat="1">
      <c r="A110" s="117" t="s">
        <v>539</v>
      </c>
      <c r="B110" s="178">
        <v>391</v>
      </c>
      <c r="C110" s="179">
        <v>47.875</v>
      </c>
      <c r="D110" s="178">
        <v>383</v>
      </c>
      <c r="E110" s="178">
        <v>8</v>
      </c>
      <c r="F110" s="124"/>
      <c r="G110" s="95"/>
      <c r="H110" s="144"/>
      <c r="I110" s="126"/>
      <c r="J110" s="95"/>
      <c r="L110" s="139"/>
      <c r="M110" s="139"/>
      <c r="N110" s="139"/>
      <c r="O110" s="140"/>
      <c r="P110" s="140"/>
      <c r="Q110" s="140"/>
      <c r="R110" s="142"/>
      <c r="S110" s="142"/>
      <c r="T110" s="142"/>
      <c r="U110" s="142"/>
    </row>
    <row r="111" spans="1:21" s="7" customFormat="1">
      <c r="A111" s="117" t="s">
        <v>577</v>
      </c>
      <c r="B111" s="178">
        <v>370</v>
      </c>
      <c r="C111" s="179">
        <v>18.473684210526315</v>
      </c>
      <c r="D111" s="178">
        <v>351</v>
      </c>
      <c r="E111" s="178">
        <v>19</v>
      </c>
      <c r="F111" s="124"/>
      <c r="G111" s="95"/>
      <c r="H111" s="144"/>
      <c r="I111" s="126"/>
      <c r="J111" s="95"/>
      <c r="L111" s="139"/>
      <c r="M111" s="139"/>
      <c r="N111" s="139"/>
      <c r="O111" s="140"/>
      <c r="P111" s="140"/>
      <c r="Q111" s="140"/>
      <c r="R111" s="142"/>
      <c r="S111" s="142"/>
      <c r="T111" s="142"/>
      <c r="U111" s="142"/>
    </row>
    <row r="112" spans="1:21" s="7" customFormat="1">
      <c r="A112" s="117" t="s">
        <v>587</v>
      </c>
      <c r="B112" s="178">
        <v>372</v>
      </c>
      <c r="C112" s="179">
        <v>16.71</v>
      </c>
      <c r="D112" s="178">
        <v>351</v>
      </c>
      <c r="E112" s="178">
        <v>21</v>
      </c>
      <c r="F112" s="124"/>
      <c r="G112" s="95"/>
      <c r="H112" s="144"/>
      <c r="I112" s="126"/>
      <c r="J112" s="95"/>
      <c r="L112" s="139"/>
      <c r="M112" s="139"/>
      <c r="N112" s="139"/>
      <c r="O112" s="140"/>
      <c r="P112" s="140"/>
      <c r="Q112" s="140"/>
      <c r="R112" s="142"/>
      <c r="S112" s="142"/>
      <c r="T112" s="142"/>
      <c r="U112" s="142"/>
    </row>
    <row r="113" spans="1:25" s="7" customFormat="1">
      <c r="A113" s="117" t="s">
        <v>631</v>
      </c>
      <c r="B113" s="178">
        <v>367</v>
      </c>
      <c r="C113" s="179">
        <v>32.36</v>
      </c>
      <c r="D113" s="178">
        <v>356</v>
      </c>
      <c r="E113" s="178">
        <v>11</v>
      </c>
      <c r="F113" s="124"/>
      <c r="G113" s="95"/>
      <c r="H113" s="144"/>
      <c r="I113" s="126"/>
      <c r="J113" s="95"/>
      <c r="L113" s="139"/>
      <c r="M113" s="139"/>
      <c r="N113" s="139"/>
      <c r="O113" s="140"/>
      <c r="P113" s="140"/>
      <c r="Q113" s="140"/>
      <c r="R113" s="142"/>
      <c r="S113" s="142"/>
      <c r="T113" s="142"/>
      <c r="U113" s="142"/>
    </row>
    <row r="114" spans="1:25" s="7" customFormat="1">
      <c r="A114" s="117" t="s">
        <v>658</v>
      </c>
      <c r="B114" s="178">
        <v>383</v>
      </c>
      <c r="C114" s="179">
        <v>126.66666666666667</v>
      </c>
      <c r="D114" s="178">
        <v>380</v>
      </c>
      <c r="E114" s="178">
        <v>3</v>
      </c>
      <c r="F114" s="124"/>
      <c r="G114" s="95"/>
      <c r="H114" s="144"/>
      <c r="I114" s="126"/>
      <c r="J114" s="95"/>
      <c r="L114" s="139"/>
      <c r="M114" s="139"/>
      <c r="N114" s="139"/>
      <c r="O114" s="140"/>
      <c r="P114" s="140"/>
      <c r="Q114" s="140"/>
      <c r="R114" s="142"/>
      <c r="S114" s="142"/>
      <c r="T114" s="142"/>
      <c r="U114" s="142"/>
    </row>
    <row r="115" spans="1:25" s="7" customFormat="1">
      <c r="A115" s="117" t="s">
        <v>661</v>
      </c>
      <c r="B115" s="178">
        <v>368</v>
      </c>
      <c r="C115" s="179">
        <v>51.571428571428569</v>
      </c>
      <c r="D115" s="178">
        <v>361</v>
      </c>
      <c r="E115" s="178">
        <v>7</v>
      </c>
      <c r="F115" s="124"/>
      <c r="G115" s="95"/>
      <c r="H115" s="144"/>
      <c r="I115" s="126"/>
      <c r="J115" s="95"/>
      <c r="L115" s="139"/>
      <c r="M115" s="139"/>
      <c r="N115" s="139"/>
      <c r="O115" s="140"/>
      <c r="P115" s="140"/>
      <c r="Q115" s="140"/>
      <c r="R115" s="142"/>
      <c r="S115" s="142"/>
      <c r="T115" s="142"/>
      <c r="U115" s="142"/>
    </row>
    <row r="116" spans="1:25" s="7" customFormat="1">
      <c r="A116" s="117" t="s">
        <v>692</v>
      </c>
      <c r="B116" s="178">
        <v>367</v>
      </c>
      <c r="C116" s="179">
        <v>4.3188405797101446</v>
      </c>
      <c r="D116" s="178">
        <v>298</v>
      </c>
      <c r="E116" s="178">
        <v>69</v>
      </c>
      <c r="F116" s="124"/>
      <c r="G116" s="95"/>
      <c r="H116" s="144"/>
      <c r="I116" s="126"/>
      <c r="J116" s="95"/>
      <c r="L116" s="139"/>
      <c r="M116" s="139"/>
      <c r="N116" s="139"/>
      <c r="O116" s="140"/>
      <c r="P116" s="140"/>
      <c r="Q116" s="140"/>
      <c r="R116" s="142"/>
      <c r="S116" s="142"/>
      <c r="T116" s="142"/>
      <c r="U116" s="142"/>
    </row>
    <row r="117" spans="1:25" s="7" customFormat="1">
      <c r="A117" s="117" t="s">
        <v>743</v>
      </c>
      <c r="B117" s="178">
        <v>377</v>
      </c>
      <c r="C117" s="179">
        <v>74.400000000000006</v>
      </c>
      <c r="D117" s="178">
        <v>372</v>
      </c>
      <c r="E117" s="178">
        <v>5</v>
      </c>
      <c r="F117" s="124"/>
      <c r="G117" s="95"/>
      <c r="H117" s="144"/>
      <c r="I117" s="126"/>
      <c r="J117" s="95"/>
      <c r="L117" s="139"/>
      <c r="M117" s="139"/>
      <c r="N117" s="139"/>
      <c r="O117" s="140"/>
      <c r="P117" s="140"/>
      <c r="Q117" s="140"/>
      <c r="R117" s="142"/>
      <c r="S117" s="142"/>
      <c r="T117" s="142"/>
      <c r="U117" s="142"/>
    </row>
    <row r="118" spans="1:25" s="7" customFormat="1">
      <c r="A118" s="117" t="s">
        <v>776</v>
      </c>
      <c r="B118" s="178">
        <v>389</v>
      </c>
      <c r="C118" s="179">
        <v>76.8</v>
      </c>
      <c r="D118" s="178">
        <v>384</v>
      </c>
      <c r="E118" s="178">
        <v>5</v>
      </c>
      <c r="F118" s="124"/>
      <c r="G118" s="95"/>
      <c r="H118" s="144"/>
      <c r="I118" s="126"/>
      <c r="J118" s="95"/>
      <c r="L118" s="139"/>
      <c r="M118" s="139"/>
      <c r="N118" s="139"/>
      <c r="O118" s="140"/>
      <c r="P118" s="140"/>
      <c r="Q118" s="140"/>
      <c r="R118" s="142"/>
      <c r="S118" s="142"/>
      <c r="T118" s="142"/>
      <c r="U118" s="142"/>
    </row>
    <row r="119" spans="1:25" s="7" customFormat="1">
      <c r="A119" s="117" t="s">
        <v>809</v>
      </c>
      <c r="B119" s="178">
        <v>389</v>
      </c>
      <c r="C119" s="179">
        <v>11.966666666666667</v>
      </c>
      <c r="D119" s="178">
        <v>359</v>
      </c>
      <c r="E119" s="178">
        <v>30</v>
      </c>
      <c r="F119" s="124"/>
      <c r="G119" s="95"/>
      <c r="H119" s="144"/>
      <c r="I119" s="126"/>
      <c r="J119" s="95"/>
      <c r="L119" s="139"/>
      <c r="M119" s="139"/>
      <c r="N119" s="139"/>
      <c r="O119" s="140"/>
      <c r="P119" s="140"/>
      <c r="Q119" s="140"/>
      <c r="R119" s="142"/>
      <c r="S119" s="142"/>
      <c r="T119" s="142"/>
      <c r="U119" s="142"/>
    </row>
    <row r="120" spans="1:25" s="7" customFormat="1">
      <c r="A120" s="117" t="s">
        <v>836</v>
      </c>
      <c r="B120" s="178">
        <v>367</v>
      </c>
      <c r="C120" s="179">
        <v>20.588235294117649</v>
      </c>
      <c r="D120" s="178">
        <v>350</v>
      </c>
      <c r="E120" s="178">
        <v>17</v>
      </c>
      <c r="F120" s="124"/>
      <c r="G120" s="95"/>
      <c r="H120" s="144"/>
      <c r="I120" s="126"/>
      <c r="J120" s="95"/>
      <c r="L120" s="139"/>
      <c r="M120" s="139"/>
      <c r="N120" s="139"/>
      <c r="O120" s="140"/>
      <c r="P120" s="140"/>
      <c r="Q120" s="140"/>
      <c r="R120" s="142"/>
      <c r="S120" s="142"/>
      <c r="T120" s="142"/>
      <c r="U120" s="142"/>
    </row>
    <row r="121" spans="1:25" s="7" customFormat="1">
      <c r="A121" s="117" t="s">
        <v>842</v>
      </c>
      <c r="B121" s="178">
        <v>134</v>
      </c>
      <c r="C121" s="179">
        <v>32.5</v>
      </c>
      <c r="D121" s="178">
        <v>130</v>
      </c>
      <c r="E121" s="178">
        <v>4</v>
      </c>
      <c r="F121" s="124"/>
      <c r="G121" s="95"/>
      <c r="H121" s="144"/>
      <c r="I121" s="126"/>
      <c r="J121" s="95"/>
      <c r="L121" s="139"/>
      <c r="M121" s="139"/>
      <c r="N121" s="139"/>
      <c r="O121" s="140"/>
      <c r="P121" s="140"/>
      <c r="Q121" s="140"/>
      <c r="R121" s="142"/>
      <c r="S121" s="142"/>
      <c r="T121" s="142"/>
      <c r="U121" s="142"/>
    </row>
    <row r="122" spans="1:25" s="7" customFormat="1">
      <c r="A122" s="125" t="s">
        <v>194</v>
      </c>
      <c r="B122" s="191">
        <v>6118</v>
      </c>
      <c r="C122" s="179">
        <v>16.784883720930232</v>
      </c>
      <c r="D122" s="178">
        <v>5774</v>
      </c>
      <c r="E122" s="178">
        <v>344</v>
      </c>
      <c r="F122" s="124"/>
      <c r="G122" s="95"/>
      <c r="H122" s="144"/>
      <c r="I122" s="126"/>
      <c r="J122" s="95"/>
      <c r="L122" s="139"/>
      <c r="M122" s="139"/>
      <c r="N122" s="139"/>
      <c r="O122" s="140"/>
      <c r="P122" s="140"/>
      <c r="Q122" s="140"/>
      <c r="R122" s="142"/>
      <c r="S122" s="142"/>
      <c r="T122" s="142"/>
      <c r="U122" s="142"/>
    </row>
    <row r="123" spans="1:25">
      <c r="A123" s="195"/>
      <c r="B123" s="178"/>
      <c r="C123" s="178"/>
      <c r="D123" s="178"/>
      <c r="E123" s="178"/>
      <c r="F123" s="124"/>
      <c r="H123" s="144"/>
      <c r="I123" s="126"/>
      <c r="K123" s="7"/>
      <c r="L123" s="139"/>
      <c r="M123" s="139"/>
      <c r="N123" s="139"/>
      <c r="O123" s="140"/>
      <c r="P123" s="140"/>
      <c r="Q123" s="140"/>
      <c r="R123" s="142"/>
      <c r="S123" s="142"/>
      <c r="T123" s="142"/>
      <c r="U123" s="142"/>
      <c r="V123" s="7"/>
      <c r="W123" s="7"/>
      <c r="X123" s="7"/>
      <c r="Y123" s="7"/>
    </row>
    <row r="124" spans="1:25">
      <c r="A124" s="111" t="s">
        <v>386</v>
      </c>
      <c r="B124" s="112" t="s">
        <v>387</v>
      </c>
      <c r="C124" s="112" t="s">
        <v>169</v>
      </c>
      <c r="D124" s="112" t="s">
        <v>384</v>
      </c>
      <c r="E124" s="112" t="s">
        <v>385</v>
      </c>
      <c r="F124" s="124"/>
      <c r="H124" s="144"/>
      <c r="I124" s="126"/>
      <c r="K124" s="7"/>
      <c r="L124" s="139"/>
      <c r="M124" s="139"/>
      <c r="N124" s="139"/>
      <c r="O124" s="140"/>
      <c r="P124" s="140"/>
    </row>
    <row r="125" spans="1:25">
      <c r="A125" s="117">
        <v>2007</v>
      </c>
      <c r="B125" s="113">
        <v>37175.24</v>
      </c>
      <c r="C125" s="113">
        <v>25454.84</v>
      </c>
      <c r="D125" s="113">
        <v>31315.040000000001</v>
      </c>
      <c r="E125" s="113">
        <v>-5860.2</v>
      </c>
      <c r="F125" s="124"/>
      <c r="H125" s="7"/>
      <c r="I125" s="7"/>
      <c r="J125" s="7"/>
      <c r="K125" s="7"/>
      <c r="L125" s="139"/>
      <c r="M125" s="139"/>
      <c r="N125" s="139"/>
      <c r="O125" s="140"/>
      <c r="P125" s="140"/>
    </row>
    <row r="126" spans="1:25">
      <c r="A126" s="117">
        <v>2008</v>
      </c>
      <c r="B126" s="113">
        <v>59711.68</v>
      </c>
      <c r="C126" s="113">
        <v>-21506.18</v>
      </c>
      <c r="D126" s="113">
        <v>19102.75</v>
      </c>
      <c r="E126" s="113">
        <v>-40608.93</v>
      </c>
      <c r="F126" s="124"/>
      <c r="H126" s="7"/>
      <c r="I126" s="7"/>
      <c r="J126" s="7"/>
      <c r="K126" s="7"/>
      <c r="L126" s="139"/>
      <c r="M126" s="139"/>
      <c r="N126" s="139"/>
      <c r="O126" s="140"/>
      <c r="P126" s="140"/>
    </row>
    <row r="127" spans="1:25">
      <c r="A127" s="117">
        <v>2009</v>
      </c>
      <c r="B127" s="113">
        <v>58790.21</v>
      </c>
      <c r="C127" s="113">
        <v>-37301.910000000003</v>
      </c>
      <c r="D127" s="113">
        <v>10744.15</v>
      </c>
      <c r="E127" s="113">
        <v>-48046.060000000005</v>
      </c>
      <c r="F127" s="124"/>
      <c r="H127" s="7"/>
      <c r="I127" s="7"/>
      <c r="J127" s="7"/>
      <c r="K127" s="7"/>
      <c r="L127" s="139"/>
      <c r="M127" s="139"/>
      <c r="N127" s="139"/>
      <c r="O127" s="140"/>
      <c r="P127" s="140"/>
    </row>
    <row r="128" spans="1:25">
      <c r="A128" s="117">
        <v>2010</v>
      </c>
      <c r="B128" s="113">
        <v>21671.22</v>
      </c>
      <c r="C128" s="113">
        <v>20650.419999999998</v>
      </c>
      <c r="D128" s="113">
        <v>21160.82</v>
      </c>
      <c r="E128" s="113">
        <v>-510.40000000000003</v>
      </c>
      <c r="F128" s="124"/>
      <c r="H128" s="7"/>
      <c r="I128" s="7"/>
      <c r="J128" s="7"/>
      <c r="K128" s="7"/>
      <c r="L128" s="139"/>
      <c r="N128" s="139"/>
      <c r="O128" s="140"/>
      <c r="P128" s="140"/>
    </row>
    <row r="129" spans="1:25">
      <c r="A129" s="117">
        <v>2011</v>
      </c>
      <c r="B129" s="113">
        <v>42286.78</v>
      </c>
      <c r="C129" s="113">
        <v>40655.119999999995</v>
      </c>
      <c r="D129" s="113">
        <v>41470.949999999997</v>
      </c>
      <c r="E129" s="113">
        <v>-815.83</v>
      </c>
      <c r="F129" s="124"/>
      <c r="H129" s="7"/>
      <c r="I129" s="7"/>
      <c r="J129" s="7"/>
      <c r="K129" s="7"/>
      <c r="L129" s="139"/>
      <c r="N129" s="139"/>
      <c r="O129" s="140"/>
      <c r="P129" s="140"/>
    </row>
    <row r="130" spans="1:25">
      <c r="A130" s="117" t="s">
        <v>478</v>
      </c>
      <c r="B130" s="113">
        <v>51778.130000000005</v>
      </c>
      <c r="C130" s="113">
        <v>42520.17</v>
      </c>
      <c r="D130" s="113">
        <v>47149.15</v>
      </c>
      <c r="E130" s="113">
        <v>-4628.9800000000005</v>
      </c>
      <c r="F130" s="124"/>
      <c r="H130" s="7"/>
      <c r="I130" s="7"/>
      <c r="J130" s="7"/>
      <c r="K130" s="7"/>
      <c r="L130" s="139"/>
      <c r="N130" s="139"/>
      <c r="O130" s="140"/>
      <c r="P130" s="140"/>
    </row>
    <row r="131" spans="1:25" s="118" customFormat="1">
      <c r="A131" s="117" t="s">
        <v>505</v>
      </c>
      <c r="B131" s="114">
        <v>48857.11</v>
      </c>
      <c r="C131" s="114">
        <v>43090.210000000006</v>
      </c>
      <c r="D131" s="114">
        <v>45973.66</v>
      </c>
      <c r="E131" s="114">
        <v>-2883.45</v>
      </c>
      <c r="F131" s="124"/>
      <c r="G131" s="95"/>
      <c r="H131" s="7"/>
      <c r="I131" s="7"/>
      <c r="J131" s="7"/>
      <c r="K131" s="7"/>
      <c r="L131" s="139"/>
      <c r="M131" s="95"/>
      <c r="N131" s="139"/>
      <c r="O131" s="95"/>
      <c r="P131" s="95"/>
      <c r="Q131" s="95"/>
      <c r="R131" s="95"/>
      <c r="S131" s="95"/>
      <c r="T131" s="95"/>
      <c r="U131" s="95"/>
      <c r="V131" s="95"/>
      <c r="W131" s="95"/>
      <c r="X131" s="95"/>
      <c r="Y131" s="95"/>
    </row>
    <row r="132" spans="1:25" s="118" customFormat="1">
      <c r="A132" s="117" t="s">
        <v>539</v>
      </c>
      <c r="B132" s="113">
        <v>45447.859999999993</v>
      </c>
      <c r="C132" s="113">
        <v>40938.32</v>
      </c>
      <c r="D132" s="113">
        <v>43193.09</v>
      </c>
      <c r="E132" s="113">
        <v>-2254.77</v>
      </c>
      <c r="F132" s="124"/>
      <c r="G132" s="95"/>
      <c r="H132" s="7"/>
      <c r="I132" s="7"/>
      <c r="J132" s="7"/>
      <c r="K132" s="7"/>
      <c r="L132" s="139"/>
      <c r="M132" s="95"/>
      <c r="N132" s="139"/>
      <c r="O132" s="95"/>
      <c r="P132" s="95"/>
    </row>
    <row r="133" spans="1:25">
      <c r="A133" s="117" t="s">
        <v>577</v>
      </c>
      <c r="B133" s="113">
        <v>49052.32</v>
      </c>
      <c r="C133" s="113">
        <v>29172.32</v>
      </c>
      <c r="D133" s="113">
        <v>39112.32</v>
      </c>
      <c r="E133" s="113">
        <v>-9940</v>
      </c>
      <c r="F133" s="124"/>
      <c r="H133" s="7"/>
      <c r="I133" s="7"/>
      <c r="J133" s="7"/>
      <c r="K133" s="7"/>
      <c r="L133" s="139"/>
      <c r="M133" s="118"/>
      <c r="N133" s="139"/>
      <c r="Q133" s="118"/>
      <c r="R133" s="118"/>
      <c r="S133" s="118"/>
      <c r="T133" s="118"/>
      <c r="U133" s="118"/>
      <c r="V133" s="118"/>
      <c r="W133" s="118"/>
      <c r="X133" s="118"/>
      <c r="Y133" s="118"/>
    </row>
    <row r="134" spans="1:25">
      <c r="A134" s="117" t="s">
        <v>587</v>
      </c>
      <c r="B134" s="113">
        <v>40611</v>
      </c>
      <c r="C134" s="113">
        <v>25160</v>
      </c>
      <c r="D134" s="113">
        <v>32886</v>
      </c>
      <c r="E134" s="113">
        <v>-7726</v>
      </c>
      <c r="F134" s="124"/>
      <c r="H134" s="7"/>
      <c r="I134" s="7"/>
      <c r="J134" s="7"/>
      <c r="K134" s="7"/>
      <c r="L134" s="139"/>
      <c r="M134" s="118"/>
      <c r="N134" s="139"/>
    </row>
    <row r="135" spans="1:25">
      <c r="A135" s="117" t="s">
        <v>629</v>
      </c>
      <c r="B135" s="113">
        <v>45831.829999999994</v>
      </c>
      <c r="C135" s="113">
        <v>31545.85</v>
      </c>
      <c r="D135" s="113">
        <v>38688.839999999997</v>
      </c>
      <c r="E135" s="113">
        <v>-7142.99</v>
      </c>
      <c r="F135" s="124"/>
      <c r="G135" s="204"/>
      <c r="H135" s="7"/>
      <c r="I135" s="7"/>
      <c r="J135" s="7"/>
      <c r="K135" s="7"/>
      <c r="L135" s="139"/>
      <c r="M135" s="118"/>
      <c r="N135" s="139"/>
    </row>
    <row r="136" spans="1:25">
      <c r="A136" s="117" t="s">
        <v>660</v>
      </c>
      <c r="B136" s="113">
        <v>58054</v>
      </c>
      <c r="C136" s="113">
        <v>49655</v>
      </c>
      <c r="D136" s="113">
        <v>53855</v>
      </c>
      <c r="E136" s="113">
        <v>-4200</v>
      </c>
      <c r="F136" s="124"/>
      <c r="H136" s="7"/>
      <c r="I136" s="7"/>
      <c r="J136" s="7"/>
      <c r="K136" s="7"/>
      <c r="L136" s="139"/>
      <c r="M136" s="118"/>
      <c r="N136" s="139"/>
    </row>
    <row r="137" spans="1:25">
      <c r="A137" s="117" t="s">
        <v>689</v>
      </c>
      <c r="B137" s="113">
        <v>50736.65</v>
      </c>
      <c r="C137" s="113">
        <v>39826.35</v>
      </c>
      <c r="D137" s="113">
        <v>45281.5</v>
      </c>
      <c r="E137" s="113">
        <v>-5455.15</v>
      </c>
      <c r="F137" s="124"/>
      <c r="H137" s="7"/>
      <c r="I137" s="7"/>
      <c r="J137" s="7"/>
      <c r="K137" s="7"/>
      <c r="L137" s="139"/>
      <c r="M137" s="118"/>
      <c r="N137" s="139"/>
    </row>
    <row r="138" spans="1:25">
      <c r="A138" s="117" t="s">
        <v>692</v>
      </c>
      <c r="B138" s="113">
        <v>82211.19</v>
      </c>
      <c r="C138" s="113">
        <v>-22402.410000000003</v>
      </c>
      <c r="D138" s="113">
        <v>29904.39</v>
      </c>
      <c r="E138" s="113">
        <v>-52306.8</v>
      </c>
      <c r="F138" s="124"/>
      <c r="H138" s="7"/>
      <c r="I138" s="7"/>
      <c r="J138" s="7"/>
      <c r="K138" s="7"/>
      <c r="L138" s="139"/>
      <c r="M138" s="118"/>
      <c r="N138" s="139"/>
    </row>
    <row r="139" spans="1:25">
      <c r="A139" s="117" t="s">
        <v>743</v>
      </c>
      <c r="B139" s="113">
        <v>60084.99</v>
      </c>
      <c r="C139" s="113">
        <v>54851.950000000004</v>
      </c>
      <c r="D139" s="113">
        <v>57468.47</v>
      </c>
      <c r="E139" s="113">
        <v>-2616.52</v>
      </c>
      <c r="F139" s="124"/>
      <c r="H139" s="7"/>
      <c r="I139" s="7"/>
      <c r="J139" s="7"/>
      <c r="K139" s="7"/>
      <c r="L139" s="139"/>
      <c r="M139" s="118"/>
      <c r="N139" s="139"/>
    </row>
    <row r="140" spans="1:25">
      <c r="A140" s="117" t="s">
        <v>776</v>
      </c>
      <c r="B140" s="113">
        <v>68357.81</v>
      </c>
      <c r="C140" s="113">
        <v>49659.29</v>
      </c>
      <c r="D140" s="113">
        <v>59008.55</v>
      </c>
      <c r="E140" s="113">
        <v>-9349.26</v>
      </c>
      <c r="F140" s="124"/>
      <c r="H140" s="7"/>
      <c r="I140" s="7"/>
      <c r="J140" s="7"/>
      <c r="K140" s="7"/>
      <c r="L140" s="139"/>
      <c r="M140" s="118"/>
      <c r="N140" s="139"/>
    </row>
    <row r="141" spans="1:25">
      <c r="A141" s="117" t="s">
        <v>809</v>
      </c>
      <c r="B141" s="113">
        <v>65130.740000000005</v>
      </c>
      <c r="C141" s="113">
        <v>31203.08</v>
      </c>
      <c r="D141" s="113">
        <v>48166.91</v>
      </c>
      <c r="E141" s="113">
        <v>-16963.830000000002</v>
      </c>
      <c r="F141" s="124"/>
      <c r="H141" s="7"/>
      <c r="I141" s="7"/>
      <c r="J141" s="7"/>
      <c r="K141" s="7"/>
      <c r="L141" s="139"/>
      <c r="M141" s="118"/>
      <c r="N141" s="139"/>
    </row>
    <row r="142" spans="1:25">
      <c r="A142" s="117" t="s">
        <v>836</v>
      </c>
      <c r="B142" s="113">
        <v>68494.929999999993</v>
      </c>
      <c r="C142" s="113">
        <v>50657.429999999993</v>
      </c>
      <c r="D142" s="113">
        <v>59576.179999999993</v>
      </c>
      <c r="E142" s="113">
        <v>-8918.75</v>
      </c>
      <c r="F142" s="124"/>
      <c r="H142" s="7"/>
      <c r="I142" s="7"/>
      <c r="J142" s="7"/>
      <c r="K142" s="7"/>
      <c r="L142" s="139"/>
      <c r="M142" s="118"/>
      <c r="N142" s="139"/>
    </row>
    <row r="143" spans="1:25">
      <c r="A143" s="117" t="s">
        <v>842</v>
      </c>
      <c r="B143" s="113">
        <v>16551.310000000001</v>
      </c>
      <c r="C143" s="113">
        <v>13455.95</v>
      </c>
      <c r="D143" s="113">
        <v>15003.630000000001</v>
      </c>
      <c r="E143" s="113">
        <v>-1547.6799999999998</v>
      </c>
      <c r="F143" s="124"/>
      <c r="H143" s="7"/>
      <c r="I143" s="7"/>
      <c r="J143" s="7"/>
      <c r="K143" s="7"/>
      <c r="L143" s="139"/>
      <c r="M143" s="118"/>
      <c r="N143" s="139"/>
    </row>
    <row r="144" spans="1:25">
      <c r="A144" s="125" t="s">
        <v>194</v>
      </c>
      <c r="B144" s="113">
        <v>970836</v>
      </c>
      <c r="C144" s="113">
        <v>507286.80000000005</v>
      </c>
      <c r="D144" s="113">
        <v>739061.4</v>
      </c>
      <c r="E144" s="113">
        <v>-231774.6</v>
      </c>
      <c r="F144" s="124"/>
      <c r="H144" s="7"/>
      <c r="I144" s="7"/>
      <c r="J144" s="7"/>
      <c r="K144" s="7"/>
      <c r="L144" s="139"/>
      <c r="M144" s="118"/>
      <c r="N144" s="139"/>
    </row>
    <row r="145" spans="1:16">
      <c r="A145" s="111" t="s">
        <v>645</v>
      </c>
      <c r="B145" s="113"/>
      <c r="C145" s="113"/>
      <c r="D145" s="113"/>
      <c r="E145" s="113"/>
      <c r="F145" s="65"/>
      <c r="G145" s="129"/>
      <c r="H145" s="129"/>
      <c r="I145" s="129"/>
      <c r="J145" s="129"/>
      <c r="L145" s="139"/>
      <c r="M145" s="118"/>
      <c r="N145" s="139"/>
    </row>
    <row r="146" spans="1:16">
      <c r="A146" s="111"/>
      <c r="B146" s="113"/>
      <c r="C146" s="113"/>
      <c r="D146" s="205"/>
      <c r="E146" s="113"/>
      <c r="F146" s="65"/>
      <c r="G146" s="104"/>
      <c r="H146" s="105"/>
      <c r="I146" s="106"/>
      <c r="J146" s="65"/>
      <c r="M146" s="118"/>
    </row>
    <row r="147" spans="1:16">
      <c r="A147" s="111"/>
      <c r="B147" s="113"/>
      <c r="C147" s="113"/>
      <c r="D147" s="113"/>
      <c r="E147" s="113"/>
      <c r="F147" s="65"/>
      <c r="G147" s="104"/>
      <c r="H147" s="105"/>
      <c r="I147" s="106"/>
      <c r="J147" s="65"/>
    </row>
    <row r="148" spans="1:16">
      <c r="A148" s="5"/>
      <c r="B148" s="47"/>
      <c r="C148" s="47"/>
      <c r="D148" s="47"/>
      <c r="E148" s="64"/>
      <c r="O148" s="118"/>
      <c r="P148" s="118"/>
    </row>
    <row r="149" spans="1:16">
      <c r="A149" s="5" t="s">
        <v>161</v>
      </c>
      <c r="B149" s="103" t="s">
        <v>159</v>
      </c>
      <c r="C149" s="103" t="s">
        <v>159</v>
      </c>
      <c r="D149" s="103" t="s">
        <v>160</v>
      </c>
      <c r="E149" s="103" t="s">
        <v>160</v>
      </c>
      <c r="K149" s="118"/>
      <c r="O149" s="118"/>
      <c r="P149" s="118"/>
    </row>
    <row r="150" spans="1:16">
      <c r="A150" s="5" t="s">
        <v>195</v>
      </c>
      <c r="B150" s="59" t="s">
        <v>158</v>
      </c>
      <c r="C150" s="59" t="s">
        <v>162</v>
      </c>
      <c r="D150" s="59" t="s">
        <v>158</v>
      </c>
      <c r="E150" s="59" t="s">
        <v>162</v>
      </c>
      <c r="K150" s="118"/>
      <c r="L150" s="118"/>
      <c r="N150" s="118"/>
    </row>
    <row r="151" spans="1:16" ht="14.25" customHeight="1">
      <c r="A151" s="5">
        <v>2025</v>
      </c>
      <c r="B151" s="107">
        <f>130/503</f>
        <v>0.25844930417495032</v>
      </c>
      <c r="C151" s="107">
        <v>9.7269999999999995E-2</v>
      </c>
      <c r="D151" s="107">
        <f>4/503</f>
        <v>7.9522862823061622E-3</v>
      </c>
      <c r="E151" s="107">
        <v>1.7794000000000001E-2</v>
      </c>
      <c r="K151" s="118"/>
      <c r="L151" s="118"/>
      <c r="N151" s="118"/>
    </row>
    <row r="152" spans="1:16" ht="14.25" customHeight="1">
      <c r="A152" s="5">
        <v>2024</v>
      </c>
      <c r="B152" s="107">
        <f>320/503</f>
        <v>0.63618290258449306</v>
      </c>
      <c r="C152" s="107">
        <v>0.21404599999999999</v>
      </c>
      <c r="D152" s="107">
        <f>13/503</f>
        <v>2.584493041749503E-2</v>
      </c>
      <c r="E152" s="107">
        <v>2.8143999999999999E-2</v>
      </c>
      <c r="K152" s="118"/>
      <c r="L152" s="118"/>
      <c r="N152" s="118"/>
    </row>
    <row r="153" spans="1:16" ht="14.25" customHeight="1">
      <c r="A153" s="5">
        <v>2023</v>
      </c>
      <c r="B153" s="107">
        <f>328/503</f>
        <v>0.65208747514910537</v>
      </c>
      <c r="C153" s="107">
        <v>0.20700099999999999</v>
      </c>
      <c r="D153" s="107">
        <f>20/503</f>
        <v>3.9761431411530816E-2</v>
      </c>
      <c r="E153" s="107">
        <v>3.3325E-2</v>
      </c>
      <c r="K153" s="118"/>
      <c r="L153" s="118"/>
      <c r="N153" s="118"/>
    </row>
    <row r="154" spans="1:16">
      <c r="A154" s="5">
        <v>2022</v>
      </c>
      <c r="B154" s="107">
        <f>333/503</f>
        <v>0.66202783300198809</v>
      </c>
      <c r="C154" s="107">
        <v>0.22328999999999999</v>
      </c>
      <c r="D154" s="107">
        <f>5/503</f>
        <v>9.9403578528827041E-3</v>
      </c>
      <c r="E154" s="107">
        <v>1.418E-2</v>
      </c>
      <c r="K154" s="118"/>
      <c r="L154" s="118"/>
      <c r="N154" s="118"/>
    </row>
    <row r="155" spans="1:16">
      <c r="A155" s="5">
        <v>2021</v>
      </c>
      <c r="B155" s="107">
        <f>325/505</f>
        <v>0.64356435643564358</v>
      </c>
      <c r="C155" s="107">
        <v>0.19023999999999999</v>
      </c>
      <c r="D155" s="107">
        <f>5/505</f>
        <v>9.9009900990099011E-3</v>
      </c>
      <c r="E155" s="107">
        <v>1.423E-2</v>
      </c>
      <c r="K155" s="118"/>
      <c r="L155" s="118"/>
      <c r="N155" s="118"/>
    </row>
    <row r="156" spans="1:16">
      <c r="A156" s="5">
        <v>2020</v>
      </c>
      <c r="B156" s="107">
        <f>276/505</f>
        <v>0.54653465346534658</v>
      </c>
      <c r="C156" s="107">
        <v>0.12461</v>
      </c>
      <c r="D156" s="107">
        <f>66/505</f>
        <v>0.1306930693069307</v>
      </c>
      <c r="E156" s="107">
        <v>7.4090000000000003E-2</v>
      </c>
      <c r="K156" s="118"/>
      <c r="L156" s="118"/>
      <c r="N156" s="118"/>
    </row>
    <row r="157" spans="1:16">
      <c r="A157" s="5">
        <v>2019</v>
      </c>
      <c r="B157" s="107">
        <f>330/505</f>
        <v>0.65346534653465349</v>
      </c>
      <c r="C157" s="107">
        <v>0.18584000000000001</v>
      </c>
      <c r="D157" s="107">
        <f>7/505</f>
        <v>1.3861386138613862E-2</v>
      </c>
      <c r="E157" s="107">
        <v>3.0748000000000001E-2</v>
      </c>
      <c r="K157" s="118"/>
      <c r="L157" s="118"/>
      <c r="N157" s="118"/>
    </row>
    <row r="158" spans="1:16">
      <c r="A158" s="5">
        <v>2018</v>
      </c>
      <c r="B158" s="107">
        <f>331/505</f>
        <v>0.65544554455445547</v>
      </c>
      <c r="C158" s="107">
        <v>0.34956999999999999</v>
      </c>
      <c r="D158" s="107">
        <f>3/505</f>
        <v>5.9405940594059407E-3</v>
      </c>
      <c r="E158" s="107">
        <v>0.10085</v>
      </c>
      <c r="K158" s="118"/>
      <c r="L158" s="118"/>
      <c r="N158" s="118"/>
    </row>
    <row r="159" spans="1:16">
      <c r="A159" s="5">
        <v>2017</v>
      </c>
      <c r="B159" s="107">
        <f>328/505</f>
        <v>0.64950495049504953</v>
      </c>
      <c r="C159" s="107">
        <v>0.28825000000000001</v>
      </c>
      <c r="D159" s="107">
        <f>9/505</f>
        <v>1.782178217821782E-2</v>
      </c>
      <c r="E159" s="107">
        <v>0.13117999999999999</v>
      </c>
      <c r="K159" s="118"/>
      <c r="L159" s="118"/>
      <c r="N159" s="118"/>
    </row>
    <row r="160" spans="1:16">
      <c r="A160" s="5">
        <v>2016</v>
      </c>
      <c r="B160" s="107">
        <f>320/505</f>
        <v>0.63366336633663367</v>
      </c>
      <c r="C160" s="107">
        <v>0.27879999999999999</v>
      </c>
      <c r="D160" s="107">
        <f>21/505</f>
        <v>4.1584158415841586E-2</v>
      </c>
      <c r="E160" s="107">
        <v>0.13175000000000001</v>
      </c>
      <c r="K160" s="118"/>
      <c r="L160" s="118"/>
      <c r="N160" s="118"/>
    </row>
    <row r="161" spans="1:140">
      <c r="A161" s="5">
        <v>2015</v>
      </c>
      <c r="B161" s="107">
        <f>322/504</f>
        <v>0.63888888888888884</v>
      </c>
      <c r="C161" s="107">
        <v>0.27292</v>
      </c>
      <c r="D161" s="107">
        <f>17/504</f>
        <v>3.3730158730158728E-2</v>
      </c>
      <c r="E161" s="107">
        <v>0.12017</v>
      </c>
      <c r="K161" s="118"/>
      <c r="L161" s="118"/>
      <c r="N161" s="118"/>
    </row>
    <row r="162" spans="1:140">
      <c r="A162" s="5">
        <v>2014</v>
      </c>
      <c r="B162" s="107">
        <v>0.68730000000000002</v>
      </c>
      <c r="C162" s="107">
        <v>0.29616999999999999</v>
      </c>
      <c r="D162" s="107">
        <v>1.3899999999999999E-2</v>
      </c>
      <c r="E162" s="107">
        <v>0.10599</v>
      </c>
      <c r="K162" s="118"/>
      <c r="L162" s="118"/>
      <c r="N162" s="118"/>
    </row>
    <row r="163" spans="1:140">
      <c r="A163" s="5">
        <v>2013</v>
      </c>
      <c r="B163" s="107">
        <v>0.66</v>
      </c>
      <c r="C163" s="107">
        <v>0.28234999999999999</v>
      </c>
      <c r="D163" s="107">
        <v>0.02</v>
      </c>
      <c r="E163" s="107">
        <v>0.11203</v>
      </c>
      <c r="G163" s="144"/>
      <c r="K163" s="118"/>
      <c r="L163" s="118"/>
      <c r="N163" s="118"/>
    </row>
    <row r="164" spans="1:140">
      <c r="A164" s="5">
        <v>2012</v>
      </c>
      <c r="B164" s="107">
        <v>0.61399999999999999</v>
      </c>
      <c r="C164" s="107">
        <v>0.26518999999999998</v>
      </c>
      <c r="D164" s="107">
        <v>0.02</v>
      </c>
      <c r="E164" s="107">
        <v>0.1027</v>
      </c>
      <c r="G164" s="144"/>
      <c r="L164" s="118"/>
      <c r="N164" s="118"/>
    </row>
    <row r="165" spans="1:140" s="118" customFormat="1">
      <c r="A165" s="5">
        <v>2011</v>
      </c>
      <c r="B165" s="107">
        <v>0.59599999999999997</v>
      </c>
      <c r="C165" s="107">
        <v>0.27892</v>
      </c>
      <c r="D165" s="107">
        <v>0.01</v>
      </c>
      <c r="E165" s="107">
        <v>7.2929999999999995E-2</v>
      </c>
      <c r="F165" s="95"/>
      <c r="G165" s="144"/>
      <c r="H165" s="95"/>
      <c r="I165" s="95"/>
      <c r="J165" s="95"/>
      <c r="K165" s="95"/>
      <c r="L165" s="95"/>
      <c r="M165" s="95"/>
      <c r="N165" s="95"/>
      <c r="O165" s="95"/>
      <c r="P165" s="95"/>
      <c r="Q165" s="95"/>
      <c r="R165" s="95"/>
      <c r="S165" s="95"/>
      <c r="T165" s="95"/>
      <c r="U165" s="95"/>
      <c r="V165" s="95"/>
      <c r="W165" s="95"/>
      <c r="X165" s="95"/>
      <c r="Y165" s="95"/>
    </row>
    <row r="166" spans="1:140" s="118" customFormat="1">
      <c r="A166" s="136" t="s">
        <v>411</v>
      </c>
      <c r="B166" s="107">
        <v>0.46600000000000003</v>
      </c>
      <c r="C166" s="107">
        <v>0.19317999999999999</v>
      </c>
      <c r="D166" s="107">
        <v>0.01</v>
      </c>
      <c r="E166" s="107">
        <v>9.214E-2</v>
      </c>
      <c r="F166" s="95"/>
      <c r="G166" s="144"/>
      <c r="H166" s="95"/>
      <c r="I166" s="95"/>
      <c r="J166" s="95"/>
      <c r="K166" s="95"/>
      <c r="L166" s="95"/>
      <c r="M166" s="95"/>
      <c r="N166" s="95"/>
      <c r="O166" s="95"/>
      <c r="P166" s="95"/>
    </row>
    <row r="167" spans="1:140" s="118" customFormat="1">
      <c r="A167" s="136" t="s">
        <v>379</v>
      </c>
      <c r="B167" s="107">
        <v>0.30399999999999999</v>
      </c>
      <c r="C167" s="107">
        <v>0.12859000000000001</v>
      </c>
      <c r="D167" s="107">
        <v>0.14199999999999999</v>
      </c>
      <c r="E167" s="107">
        <v>0.17416999999999999</v>
      </c>
      <c r="F167" s="95"/>
      <c r="G167" s="144"/>
      <c r="H167" s="95"/>
      <c r="I167" s="95"/>
      <c r="J167" s="95"/>
      <c r="K167" s="95"/>
      <c r="L167" s="95"/>
      <c r="M167" s="95"/>
      <c r="N167" s="95"/>
      <c r="O167" s="95"/>
      <c r="P167" s="95"/>
    </row>
    <row r="168" spans="1:140" s="118" customFormat="1">
      <c r="A168" s="136" t="s">
        <v>348</v>
      </c>
      <c r="B168" s="107">
        <v>0.44800000000000001</v>
      </c>
      <c r="C168" s="107">
        <v>0.21176</v>
      </c>
      <c r="D168" s="107">
        <v>9.6000000000000002E-2</v>
      </c>
      <c r="E168" s="107">
        <v>9.7750000000000004E-2</v>
      </c>
      <c r="F168" s="95"/>
      <c r="G168" s="144"/>
      <c r="H168" s="95"/>
      <c r="I168" s="95"/>
      <c r="J168" s="95"/>
      <c r="K168" s="95"/>
      <c r="L168" s="95"/>
      <c r="M168" s="95"/>
      <c r="N168" s="95"/>
      <c r="O168" s="95"/>
      <c r="P168" s="95"/>
    </row>
    <row r="169" spans="1:140" s="57" customFormat="1">
      <c r="A169" s="136" t="s">
        <v>318</v>
      </c>
      <c r="B169" s="107">
        <v>0.55200000000000005</v>
      </c>
      <c r="C169" s="107">
        <v>0.22986000000000001</v>
      </c>
      <c r="D169" s="107">
        <v>2.4E-2</v>
      </c>
      <c r="E169" s="107">
        <v>3.1640000000000001E-2</v>
      </c>
      <c r="F169" s="95"/>
      <c r="G169" s="144"/>
      <c r="H169" s="95"/>
      <c r="I169" s="95"/>
      <c r="J169" s="95"/>
      <c r="K169" s="95"/>
      <c r="L169" s="95"/>
      <c r="M169" s="95"/>
      <c r="N169" s="95"/>
      <c r="O169" s="95"/>
      <c r="P169" s="95"/>
      <c r="Q169" s="118"/>
      <c r="R169" s="118"/>
      <c r="S169" s="118"/>
      <c r="T169" s="118"/>
      <c r="U169" s="118"/>
      <c r="V169" s="118"/>
      <c r="W169" s="118"/>
      <c r="X169" s="118"/>
      <c r="Y169" s="118"/>
    </row>
    <row r="170" spans="1:140" s="57" customFormat="1">
      <c r="A170" s="136" t="s">
        <v>291</v>
      </c>
      <c r="B170" s="107">
        <v>0.56000000000000005</v>
      </c>
      <c r="C170" s="107">
        <v>0.24664</v>
      </c>
      <c r="D170" s="107">
        <v>1.7999999999999999E-2</v>
      </c>
      <c r="E170" s="107">
        <v>3.0110000000000001E-2</v>
      </c>
      <c r="F170" s="95"/>
      <c r="G170" s="144"/>
      <c r="H170" s="95"/>
      <c r="I170" s="95"/>
      <c r="J170" s="95"/>
      <c r="K170" s="95"/>
      <c r="L170" s="95"/>
      <c r="M170" s="130"/>
      <c r="N170" s="95"/>
      <c r="O170" s="95"/>
      <c r="P170" s="95"/>
    </row>
    <row r="171" spans="1:140" s="86" customFormat="1">
      <c r="A171" s="136" t="s">
        <v>262</v>
      </c>
      <c r="B171" s="107">
        <v>0.56999999999999995</v>
      </c>
      <c r="C171" s="107">
        <v>0.25151000000000001</v>
      </c>
      <c r="D171" s="107">
        <v>1.7999999999999999E-2</v>
      </c>
      <c r="E171" s="107">
        <v>2.6950000000000002E-2</v>
      </c>
      <c r="F171" s="95"/>
      <c r="G171" s="144"/>
      <c r="H171" s="95"/>
      <c r="I171" s="95"/>
      <c r="J171" s="95"/>
      <c r="K171" s="95"/>
      <c r="L171" s="95"/>
      <c r="M171" s="67"/>
      <c r="N171" s="95"/>
      <c r="O171" s="95"/>
      <c r="P171" s="95"/>
      <c r="Q171" s="57"/>
      <c r="R171" s="57"/>
      <c r="S171" s="57"/>
      <c r="T171" s="57"/>
      <c r="U171" s="57"/>
      <c r="V171" s="57"/>
      <c r="W171" s="57"/>
      <c r="X171" s="57"/>
      <c r="Y171" s="57"/>
    </row>
    <row r="172" spans="1:140" s="48" customFormat="1">
      <c r="A172" s="136" t="s">
        <v>233</v>
      </c>
      <c r="B172" s="107">
        <v>0.50800000000000001</v>
      </c>
      <c r="C172" s="107">
        <v>0.24027999999999999</v>
      </c>
      <c r="D172" s="107">
        <v>0.01</v>
      </c>
      <c r="E172" s="107">
        <v>2.6349999999999998E-2</v>
      </c>
      <c r="F172" s="95"/>
      <c r="G172" s="144"/>
      <c r="H172" s="95"/>
      <c r="I172" s="95"/>
      <c r="J172" s="95"/>
      <c r="K172" s="95"/>
      <c r="L172" s="95"/>
      <c r="M172" s="67"/>
      <c r="N172" s="95"/>
      <c r="O172" s="95"/>
      <c r="P172" s="95"/>
      <c r="Q172" s="86"/>
      <c r="R172" s="86"/>
      <c r="S172" s="86"/>
      <c r="T172" s="86"/>
      <c r="U172" s="86"/>
      <c r="V172" s="86"/>
      <c r="W172" s="86"/>
      <c r="X172" s="86"/>
      <c r="Y172" s="86"/>
      <c r="Z172" s="86"/>
      <c r="AA172" s="86"/>
      <c r="AB172" s="86"/>
      <c r="AC172" s="86"/>
      <c r="AD172" s="86"/>
      <c r="AE172" s="86"/>
      <c r="AF172" s="86"/>
      <c r="AG172" s="86"/>
      <c r="AH172" s="86"/>
      <c r="AI172" s="86"/>
      <c r="AJ172" s="86"/>
      <c r="AK172" s="86"/>
      <c r="AL172" s="86"/>
      <c r="AM172" s="86"/>
      <c r="AN172" s="86"/>
      <c r="AO172" s="86"/>
      <c r="AP172" s="86"/>
      <c r="AQ172" s="86"/>
      <c r="AR172" s="86"/>
      <c r="AS172" s="86"/>
      <c r="AT172" s="86"/>
      <c r="AU172" s="86"/>
      <c r="AV172" s="86"/>
      <c r="AW172" s="86"/>
      <c r="AX172" s="86"/>
      <c r="AY172" s="86"/>
      <c r="AZ172" s="86"/>
      <c r="BA172" s="86"/>
      <c r="BB172" s="86"/>
      <c r="BC172" s="86"/>
      <c r="BD172" s="86"/>
      <c r="BE172" s="86"/>
      <c r="BF172" s="86"/>
      <c r="BG172" s="86"/>
      <c r="BH172" s="86"/>
      <c r="BI172" s="86"/>
      <c r="BJ172" s="86"/>
      <c r="BK172" s="86"/>
      <c r="BL172" s="86"/>
      <c r="BM172" s="86"/>
      <c r="BN172" s="86"/>
      <c r="BO172" s="86"/>
      <c r="BP172" s="86"/>
      <c r="BQ172" s="86"/>
      <c r="BR172" s="86"/>
      <c r="BS172" s="86"/>
      <c r="BT172" s="86"/>
      <c r="BU172" s="86"/>
      <c r="BV172" s="86"/>
      <c r="BW172" s="86"/>
      <c r="BX172" s="86"/>
      <c r="BY172" s="86"/>
      <c r="BZ172" s="86"/>
      <c r="CA172" s="86"/>
      <c r="CB172" s="86"/>
      <c r="CC172" s="86"/>
      <c r="CD172" s="86"/>
      <c r="CE172" s="86"/>
      <c r="CF172" s="86"/>
      <c r="CG172" s="86"/>
      <c r="CH172" s="86"/>
      <c r="CI172" s="86"/>
      <c r="CJ172" s="86"/>
      <c r="CK172" s="86"/>
      <c r="CL172" s="86"/>
      <c r="CM172" s="86"/>
      <c r="CN172" s="86"/>
      <c r="CO172" s="86"/>
      <c r="CP172" s="86"/>
      <c r="CQ172" s="86"/>
      <c r="CR172" s="86"/>
      <c r="CS172" s="86"/>
      <c r="CT172" s="86"/>
      <c r="CU172" s="86"/>
      <c r="CV172" s="86"/>
      <c r="CW172" s="86"/>
      <c r="CX172" s="86"/>
      <c r="CY172" s="86"/>
      <c r="CZ172" s="86"/>
      <c r="DA172" s="86"/>
      <c r="DB172" s="86"/>
      <c r="DC172" s="86"/>
      <c r="DD172" s="86"/>
      <c r="DE172" s="86"/>
      <c r="DF172" s="86"/>
      <c r="DG172" s="86"/>
      <c r="DH172" s="86"/>
      <c r="DI172" s="86"/>
      <c r="DJ172" s="86"/>
      <c r="DK172" s="86"/>
      <c r="DL172" s="86"/>
      <c r="DM172" s="86"/>
      <c r="DN172" s="86"/>
      <c r="DO172" s="86"/>
      <c r="DP172" s="86"/>
      <c r="DQ172" s="86"/>
      <c r="DR172" s="86"/>
      <c r="DS172" s="86"/>
      <c r="DT172" s="86"/>
      <c r="DU172" s="86"/>
      <c r="DV172" s="86"/>
      <c r="DW172" s="86"/>
      <c r="DX172" s="86"/>
      <c r="DY172" s="86"/>
      <c r="DZ172" s="86"/>
      <c r="EA172" s="86"/>
      <c r="EB172" s="86"/>
      <c r="EC172" s="86"/>
      <c r="ED172" s="86"/>
      <c r="EE172" s="86"/>
      <c r="EF172" s="86"/>
      <c r="EG172" s="86"/>
      <c r="EH172" s="86"/>
      <c r="EI172" s="86"/>
      <c r="EJ172" s="86"/>
    </row>
    <row r="173" spans="1:140" s="48" customFormat="1">
      <c r="A173" s="136" t="s">
        <v>168</v>
      </c>
      <c r="B173" s="107"/>
      <c r="C173" s="107"/>
      <c r="D173" s="107"/>
      <c r="E173" s="107"/>
      <c r="F173" s="95"/>
      <c r="G173" s="144"/>
      <c r="H173" s="95"/>
      <c r="I173" s="95"/>
      <c r="J173" s="95"/>
      <c r="K173" s="95"/>
      <c r="L173" s="95"/>
      <c r="M173" s="81"/>
      <c r="N173" s="95"/>
      <c r="O173" s="118"/>
      <c r="P173" s="118"/>
      <c r="Q173" s="86"/>
      <c r="R173" s="86"/>
      <c r="S173" s="86"/>
      <c r="T173" s="86"/>
      <c r="U173" s="86"/>
      <c r="V173" s="86"/>
      <c r="W173" s="86"/>
      <c r="X173" s="86"/>
      <c r="Y173" s="86"/>
      <c r="Z173" s="86"/>
      <c r="AA173" s="86"/>
      <c r="AB173" s="86"/>
      <c r="AC173" s="86"/>
      <c r="AD173" s="86"/>
      <c r="AE173" s="86"/>
      <c r="AF173" s="86"/>
      <c r="AG173" s="86"/>
      <c r="AH173" s="86"/>
      <c r="AI173" s="86"/>
      <c r="AJ173" s="86"/>
      <c r="AK173" s="86"/>
      <c r="AL173" s="86"/>
      <c r="AM173" s="86"/>
      <c r="AN173" s="86"/>
      <c r="AO173" s="86"/>
      <c r="AP173" s="86"/>
      <c r="AQ173" s="86"/>
      <c r="AR173" s="86"/>
      <c r="AS173" s="86"/>
      <c r="AT173" s="86"/>
      <c r="AU173" s="86"/>
      <c r="AV173" s="86"/>
      <c r="AW173" s="86"/>
      <c r="AX173" s="86"/>
      <c r="AY173" s="86"/>
      <c r="AZ173" s="86"/>
      <c r="BA173" s="86"/>
      <c r="BB173" s="86"/>
      <c r="BC173" s="86"/>
      <c r="BD173" s="86"/>
      <c r="BE173" s="86"/>
      <c r="BF173" s="86"/>
      <c r="BG173" s="86"/>
      <c r="BH173" s="86"/>
      <c r="BI173" s="86"/>
      <c r="BJ173" s="86"/>
      <c r="BK173" s="86"/>
      <c r="BL173" s="86"/>
      <c r="BM173" s="86"/>
      <c r="BN173" s="86"/>
      <c r="BO173" s="86"/>
      <c r="BP173" s="86"/>
      <c r="BQ173" s="86"/>
      <c r="BR173" s="86"/>
      <c r="BS173" s="86"/>
      <c r="BT173" s="86"/>
      <c r="BU173" s="86"/>
      <c r="BV173" s="86"/>
      <c r="BW173" s="86"/>
      <c r="BX173" s="86"/>
      <c r="BY173" s="86"/>
      <c r="BZ173" s="86"/>
      <c r="CA173" s="86"/>
      <c r="CB173" s="86"/>
      <c r="CC173" s="86"/>
      <c r="CD173" s="86"/>
      <c r="CE173" s="86"/>
      <c r="CF173" s="86"/>
      <c r="CG173" s="86"/>
      <c r="CH173" s="86"/>
      <c r="CI173" s="86"/>
      <c r="CJ173" s="86"/>
      <c r="CK173" s="86"/>
      <c r="CL173" s="86"/>
      <c r="CM173" s="86"/>
      <c r="CN173" s="86"/>
      <c r="CO173" s="86"/>
      <c r="CP173" s="86"/>
      <c r="CQ173" s="86"/>
      <c r="CR173" s="86"/>
      <c r="CS173" s="86"/>
      <c r="CT173" s="86"/>
      <c r="CU173" s="86"/>
      <c r="CV173" s="86"/>
      <c r="CW173" s="86"/>
      <c r="CX173" s="86"/>
      <c r="CY173" s="86"/>
      <c r="CZ173" s="86"/>
      <c r="DA173" s="86"/>
      <c r="DB173" s="86"/>
      <c r="DC173" s="86"/>
      <c r="DD173" s="86"/>
      <c r="DE173" s="86"/>
      <c r="DF173" s="86"/>
      <c r="DG173" s="86"/>
      <c r="DH173" s="86"/>
      <c r="DI173" s="86"/>
      <c r="DJ173" s="86"/>
      <c r="DK173" s="86"/>
      <c r="DL173" s="86"/>
      <c r="DM173" s="86"/>
      <c r="DN173" s="86"/>
      <c r="DO173" s="86"/>
      <c r="DP173" s="86"/>
      <c r="DQ173" s="86"/>
      <c r="DR173" s="86"/>
      <c r="DS173" s="86"/>
      <c r="DT173" s="86"/>
      <c r="DU173" s="86"/>
      <c r="DV173" s="86"/>
      <c r="DW173" s="86"/>
      <c r="DX173" s="86"/>
      <c r="DY173" s="86"/>
      <c r="DZ173" s="86"/>
      <c r="EA173" s="86"/>
      <c r="EB173" s="86"/>
      <c r="EC173" s="86"/>
      <c r="ED173" s="86"/>
      <c r="EE173" s="86"/>
      <c r="EF173" s="86"/>
      <c r="EG173" s="86"/>
      <c r="EH173" s="86"/>
      <c r="EI173" s="86"/>
      <c r="EJ173" s="86"/>
    </row>
    <row r="174" spans="1:140" s="48" customFormat="1">
      <c r="A174" s="91"/>
      <c r="B174" s="107"/>
      <c r="C174" s="107"/>
      <c r="D174" s="107"/>
      <c r="E174" s="107"/>
      <c r="F174" s="95"/>
      <c r="G174" s="196"/>
      <c r="H174" s="144"/>
      <c r="I174" s="95"/>
      <c r="J174" s="95"/>
      <c r="K174" s="95"/>
      <c r="L174" s="95"/>
      <c r="M174" s="69"/>
      <c r="N174" s="95"/>
      <c r="O174" s="118"/>
      <c r="P174" s="118"/>
      <c r="Q174" s="86"/>
      <c r="R174" s="86"/>
      <c r="S174" s="86"/>
      <c r="T174" s="86"/>
      <c r="U174" s="86"/>
      <c r="V174" s="86"/>
      <c r="W174" s="86"/>
      <c r="X174" s="86"/>
      <c r="Y174" s="86"/>
      <c r="Z174" s="86"/>
      <c r="AA174" s="86"/>
      <c r="AB174" s="86"/>
      <c r="AC174" s="86"/>
      <c r="AD174" s="86"/>
      <c r="AE174" s="86"/>
      <c r="AF174" s="86"/>
      <c r="AG174" s="86"/>
      <c r="AH174" s="86"/>
      <c r="AI174" s="86"/>
      <c r="AJ174" s="86"/>
      <c r="AK174" s="86"/>
      <c r="AL174" s="86"/>
      <c r="AM174" s="86"/>
      <c r="AN174" s="86"/>
      <c r="AO174" s="86"/>
      <c r="AP174" s="86"/>
      <c r="AQ174" s="86"/>
      <c r="AR174" s="86"/>
      <c r="AS174" s="86"/>
      <c r="AT174" s="86"/>
      <c r="AU174" s="86"/>
      <c r="AV174" s="86"/>
      <c r="AW174" s="86"/>
      <c r="AX174" s="86"/>
      <c r="AY174" s="86"/>
      <c r="AZ174" s="86"/>
      <c r="BA174" s="86"/>
      <c r="BB174" s="86"/>
      <c r="BC174" s="86"/>
      <c r="BD174" s="86"/>
      <c r="BE174" s="86"/>
      <c r="BF174" s="86"/>
      <c r="BG174" s="86"/>
      <c r="BH174" s="86"/>
      <c r="BI174" s="86"/>
      <c r="BJ174" s="86"/>
      <c r="BK174" s="86"/>
      <c r="BL174" s="86"/>
      <c r="BM174" s="86"/>
      <c r="BN174" s="86"/>
      <c r="BO174" s="86"/>
      <c r="BP174" s="86"/>
      <c r="BQ174" s="86"/>
      <c r="BR174" s="86"/>
      <c r="BS174" s="86"/>
      <c r="BT174" s="86"/>
      <c r="BU174" s="86"/>
      <c r="BV174" s="86"/>
      <c r="BW174" s="86"/>
      <c r="BX174" s="86"/>
      <c r="BY174" s="86"/>
      <c r="BZ174" s="86"/>
      <c r="CA174" s="86"/>
      <c r="CB174" s="86"/>
      <c r="CC174" s="86"/>
      <c r="CD174" s="86"/>
      <c r="CE174" s="86"/>
      <c r="CF174" s="86"/>
      <c r="CG174" s="86"/>
      <c r="CH174" s="86"/>
      <c r="CI174" s="86"/>
      <c r="CJ174" s="86"/>
      <c r="CK174" s="86"/>
      <c r="CL174" s="86"/>
      <c r="CM174" s="86"/>
      <c r="CN174" s="86"/>
      <c r="CO174" s="86"/>
      <c r="CP174" s="86"/>
      <c r="CQ174" s="86"/>
      <c r="CR174" s="86"/>
      <c r="CS174" s="86"/>
      <c r="CT174" s="86"/>
      <c r="CU174" s="86"/>
      <c r="CV174" s="86"/>
      <c r="CW174" s="86"/>
      <c r="CX174" s="86"/>
      <c r="CY174" s="86"/>
      <c r="CZ174" s="86"/>
      <c r="DA174" s="86"/>
      <c r="DB174" s="86"/>
      <c r="DC174" s="86"/>
      <c r="DD174" s="86"/>
      <c r="DE174" s="86"/>
      <c r="DF174" s="86"/>
      <c r="DG174" s="86"/>
      <c r="DH174" s="86"/>
      <c r="DI174" s="86"/>
      <c r="DJ174" s="86"/>
      <c r="DK174" s="86"/>
      <c r="DL174" s="86"/>
      <c r="DM174" s="86"/>
      <c r="DN174" s="86"/>
      <c r="DO174" s="86"/>
      <c r="DP174" s="86"/>
      <c r="DQ174" s="86"/>
      <c r="DR174" s="86"/>
      <c r="DS174" s="86"/>
      <c r="DT174" s="86"/>
      <c r="DU174" s="86"/>
      <c r="DV174" s="86"/>
      <c r="DW174" s="86"/>
      <c r="DX174" s="86"/>
      <c r="DY174" s="86"/>
      <c r="DZ174" s="86"/>
      <c r="EA174" s="86"/>
      <c r="EB174" s="86"/>
      <c r="EC174" s="86"/>
      <c r="ED174" s="86"/>
      <c r="EE174" s="86"/>
      <c r="EF174" s="86"/>
      <c r="EG174" s="86"/>
      <c r="EH174" s="86"/>
      <c r="EI174" s="86"/>
      <c r="EJ174" s="86"/>
    </row>
    <row r="175" spans="1:140" s="48" customFormat="1">
      <c r="A175" s="91"/>
      <c r="B175" s="107"/>
      <c r="C175" s="107"/>
      <c r="D175" s="107"/>
      <c r="E175" s="107"/>
      <c r="F175" s="95"/>
      <c r="G175" s="196"/>
      <c r="H175" s="144"/>
      <c r="I175" s="95"/>
      <c r="J175" s="95"/>
      <c r="K175" s="95"/>
      <c r="L175" s="95"/>
      <c r="M175" s="69"/>
      <c r="N175" s="95"/>
      <c r="O175" s="118"/>
      <c r="P175" s="118"/>
      <c r="Q175" s="86"/>
      <c r="R175" s="86"/>
      <c r="S175" s="86"/>
      <c r="T175" s="86"/>
      <c r="U175" s="86"/>
      <c r="V175" s="86"/>
      <c r="W175" s="86"/>
      <c r="X175" s="86"/>
      <c r="Y175" s="86"/>
      <c r="Z175" s="86"/>
      <c r="AA175" s="86"/>
      <c r="AB175" s="86"/>
      <c r="AC175" s="86"/>
      <c r="AD175" s="86"/>
      <c r="AE175" s="86"/>
      <c r="AF175" s="86"/>
      <c r="AG175" s="86"/>
      <c r="AH175" s="86"/>
      <c r="AI175" s="86"/>
      <c r="AJ175" s="86"/>
      <c r="AK175" s="86"/>
      <c r="AL175" s="86"/>
      <c r="AM175" s="86"/>
      <c r="AN175" s="86"/>
      <c r="AO175" s="86"/>
      <c r="AP175" s="86"/>
      <c r="AQ175" s="86"/>
      <c r="AR175" s="86"/>
      <c r="AS175" s="86"/>
      <c r="AT175" s="86"/>
      <c r="AU175" s="86"/>
      <c r="AV175" s="86"/>
      <c r="AW175" s="86"/>
      <c r="AX175" s="86"/>
      <c r="AY175" s="86"/>
      <c r="AZ175" s="86"/>
      <c r="BA175" s="86"/>
      <c r="BB175" s="86"/>
      <c r="BC175" s="86"/>
      <c r="BD175" s="86"/>
      <c r="BE175" s="86"/>
      <c r="BF175" s="86"/>
      <c r="BG175" s="86"/>
      <c r="BH175" s="86"/>
      <c r="BI175" s="86"/>
      <c r="BJ175" s="86"/>
      <c r="BK175" s="86"/>
      <c r="BL175" s="86"/>
      <c r="BM175" s="86"/>
      <c r="BN175" s="86"/>
      <c r="BO175" s="86"/>
      <c r="BP175" s="86"/>
      <c r="BQ175" s="86"/>
      <c r="BR175" s="86"/>
      <c r="BS175" s="86"/>
      <c r="BT175" s="86"/>
      <c r="BU175" s="86"/>
      <c r="BV175" s="86"/>
      <c r="BW175" s="86"/>
      <c r="BX175" s="86"/>
      <c r="BY175" s="86"/>
      <c r="BZ175" s="86"/>
      <c r="CA175" s="86"/>
      <c r="CB175" s="86"/>
      <c r="CC175" s="86"/>
      <c r="CD175" s="86"/>
      <c r="CE175" s="86"/>
      <c r="CF175" s="86"/>
      <c r="CG175" s="86"/>
      <c r="CH175" s="86"/>
      <c r="CI175" s="86"/>
      <c r="CJ175" s="86"/>
      <c r="CK175" s="86"/>
      <c r="CL175" s="86"/>
      <c r="CM175" s="86"/>
      <c r="CN175" s="86"/>
      <c r="CO175" s="86"/>
      <c r="CP175" s="86"/>
      <c r="CQ175" s="86"/>
      <c r="CR175" s="86"/>
      <c r="CS175" s="86"/>
      <c r="CT175" s="86"/>
      <c r="CU175" s="86"/>
      <c r="CV175" s="86"/>
      <c r="CW175" s="86"/>
      <c r="CX175" s="86"/>
      <c r="CY175" s="86"/>
      <c r="CZ175" s="86"/>
      <c r="DA175" s="86"/>
      <c r="DB175" s="86"/>
      <c r="DC175" s="86"/>
      <c r="DD175" s="86"/>
      <c r="DE175" s="86"/>
      <c r="DF175" s="86"/>
      <c r="DG175" s="86"/>
      <c r="DH175" s="86"/>
      <c r="DI175" s="86"/>
      <c r="DJ175" s="86"/>
      <c r="DK175" s="86"/>
      <c r="DL175" s="86"/>
      <c r="DM175" s="86"/>
      <c r="DN175" s="86"/>
      <c r="DO175" s="86"/>
      <c r="DP175" s="86"/>
      <c r="DQ175" s="86"/>
      <c r="DR175" s="86"/>
      <c r="DS175" s="86"/>
      <c r="DT175" s="86"/>
      <c r="DU175" s="86"/>
      <c r="DV175" s="86"/>
      <c r="DW175" s="86"/>
      <c r="DX175" s="86"/>
      <c r="DY175" s="86"/>
      <c r="DZ175" s="86"/>
      <c r="EA175" s="86"/>
      <c r="EB175" s="86"/>
      <c r="EC175" s="86"/>
      <c r="ED175" s="86"/>
      <c r="EE175" s="86"/>
      <c r="EF175" s="86"/>
      <c r="EG175" s="86"/>
      <c r="EH175" s="86"/>
      <c r="EI175" s="86"/>
      <c r="EJ175" s="86"/>
    </row>
    <row r="176" spans="1:140" s="48" customFormat="1">
      <c r="A176" s="57" t="s">
        <v>417</v>
      </c>
      <c r="B176" s="57"/>
      <c r="C176" s="57"/>
      <c r="D176" s="57"/>
      <c r="E176" s="66"/>
      <c r="F176" s="66"/>
      <c r="G176" s="57"/>
      <c r="H176" s="57"/>
      <c r="I176" s="57"/>
      <c r="J176" s="57"/>
      <c r="K176" s="57"/>
      <c r="L176" s="95"/>
      <c r="M176" s="69"/>
      <c r="N176" s="95"/>
      <c r="O176" s="75"/>
      <c r="P176" s="75"/>
      <c r="Q176" s="86"/>
      <c r="R176" s="86"/>
      <c r="S176" s="86"/>
      <c r="T176" s="86"/>
      <c r="U176" s="86"/>
      <c r="V176" s="86"/>
      <c r="W176" s="86"/>
      <c r="X176" s="86"/>
      <c r="Y176" s="86"/>
      <c r="Z176" s="86"/>
      <c r="AA176" s="86"/>
      <c r="AB176" s="86"/>
      <c r="AC176" s="86"/>
      <c r="AD176" s="86"/>
      <c r="AE176" s="86"/>
      <c r="AF176" s="86"/>
      <c r="AG176" s="86"/>
      <c r="AH176" s="86"/>
      <c r="AI176" s="86"/>
      <c r="AJ176" s="86"/>
      <c r="AK176" s="86"/>
      <c r="AL176" s="86"/>
      <c r="AM176" s="86"/>
      <c r="AN176" s="86"/>
      <c r="AO176" s="86"/>
      <c r="AP176" s="86"/>
      <c r="AQ176" s="86"/>
      <c r="AR176" s="86"/>
      <c r="AS176" s="86"/>
      <c r="AT176" s="86"/>
      <c r="AU176" s="86"/>
      <c r="AV176" s="86"/>
      <c r="AW176" s="86"/>
      <c r="AX176" s="86"/>
      <c r="AY176" s="86"/>
      <c r="AZ176" s="86"/>
      <c r="BA176" s="86"/>
      <c r="BB176" s="86"/>
      <c r="BC176" s="86"/>
      <c r="BD176" s="86"/>
      <c r="BE176" s="86"/>
      <c r="BF176" s="86"/>
      <c r="BG176" s="86"/>
      <c r="BH176" s="86"/>
      <c r="BI176" s="86"/>
      <c r="BJ176" s="86"/>
      <c r="BK176" s="86"/>
      <c r="BL176" s="86"/>
      <c r="BM176" s="86"/>
      <c r="BN176" s="86"/>
      <c r="BO176" s="86"/>
      <c r="BP176" s="86"/>
      <c r="BQ176" s="86"/>
      <c r="BR176" s="86"/>
      <c r="BS176" s="86"/>
      <c r="BT176" s="86"/>
      <c r="BU176" s="86"/>
      <c r="BV176" s="86"/>
      <c r="BW176" s="86"/>
      <c r="BX176" s="86"/>
      <c r="BY176" s="86"/>
      <c r="BZ176" s="86"/>
      <c r="CA176" s="86"/>
      <c r="CB176" s="86"/>
      <c r="CC176" s="86"/>
      <c r="CD176" s="86"/>
      <c r="CE176" s="86"/>
      <c r="CF176" s="86"/>
      <c r="CG176" s="86"/>
      <c r="CH176" s="86"/>
      <c r="CI176" s="86"/>
      <c r="CJ176" s="86"/>
      <c r="CK176" s="86"/>
      <c r="CL176" s="86"/>
      <c r="CM176" s="86"/>
      <c r="CN176" s="86"/>
      <c r="CO176" s="86"/>
      <c r="CP176" s="86"/>
      <c r="CQ176" s="86"/>
      <c r="CR176" s="86"/>
      <c r="CS176" s="86"/>
      <c r="CT176" s="86"/>
      <c r="CU176" s="86"/>
      <c r="CV176" s="86"/>
      <c r="CW176" s="86"/>
      <c r="CX176" s="86"/>
      <c r="CY176" s="86"/>
      <c r="CZ176" s="86"/>
      <c r="DA176" s="86"/>
      <c r="DB176" s="86"/>
      <c r="DC176" s="86"/>
      <c r="DD176" s="86"/>
      <c r="DE176" s="86"/>
      <c r="DF176" s="86"/>
      <c r="DG176" s="86"/>
      <c r="DH176" s="86"/>
      <c r="DI176" s="86"/>
      <c r="DJ176" s="86"/>
      <c r="DK176" s="86"/>
      <c r="DL176" s="86"/>
      <c r="DM176" s="86"/>
      <c r="DN176" s="86"/>
      <c r="DO176" s="86"/>
      <c r="DP176" s="86"/>
      <c r="DQ176" s="86"/>
      <c r="DR176" s="86"/>
      <c r="DS176" s="86"/>
      <c r="DT176" s="86"/>
      <c r="DU176" s="86"/>
      <c r="DV176" s="86"/>
      <c r="DW176" s="86"/>
      <c r="DX176" s="86"/>
      <c r="DY176" s="86"/>
      <c r="DZ176" s="86"/>
      <c r="EA176" s="86"/>
      <c r="EB176" s="86"/>
      <c r="EC176" s="86"/>
      <c r="ED176" s="86"/>
      <c r="EE176" s="86"/>
      <c r="EF176" s="86"/>
      <c r="EG176" s="86"/>
      <c r="EH176" s="86"/>
      <c r="EI176" s="86"/>
      <c r="EJ176" s="86"/>
    </row>
    <row r="177" spans="1:140" s="48" customFormat="1">
      <c r="A177" s="7" t="s">
        <v>137</v>
      </c>
      <c r="B177" s="67" t="s">
        <v>418</v>
      </c>
      <c r="C177" s="67" t="s">
        <v>418</v>
      </c>
      <c r="D177" s="67" t="s">
        <v>418</v>
      </c>
      <c r="E177" s="71" t="s">
        <v>154</v>
      </c>
      <c r="F177" s="71" t="s">
        <v>154</v>
      </c>
      <c r="G177" s="71" t="s">
        <v>154</v>
      </c>
      <c r="H177" s="75" t="s">
        <v>419</v>
      </c>
      <c r="I177" s="75" t="s">
        <v>419</v>
      </c>
      <c r="J177" s="75" t="s">
        <v>419</v>
      </c>
      <c r="K177" s="75" t="s">
        <v>420</v>
      </c>
      <c r="L177" s="57"/>
      <c r="M177" s="69"/>
      <c r="N177" s="57"/>
      <c r="O177" s="83"/>
      <c r="P177" s="83"/>
      <c r="Q177" s="86"/>
      <c r="R177" s="86"/>
      <c r="S177" s="86"/>
      <c r="T177" s="86"/>
      <c r="U177" s="86"/>
      <c r="V177" s="86"/>
      <c r="W177" s="86"/>
      <c r="X177" s="86"/>
      <c r="Y177" s="86"/>
      <c r="Z177" s="86"/>
      <c r="AA177" s="86"/>
      <c r="AB177" s="86"/>
      <c r="AC177" s="86"/>
      <c r="AD177" s="86"/>
      <c r="AE177" s="86"/>
      <c r="AF177" s="86"/>
      <c r="AG177" s="86"/>
      <c r="AH177" s="86"/>
      <c r="AI177" s="86"/>
      <c r="AJ177" s="86"/>
      <c r="AK177" s="86"/>
      <c r="AL177" s="86"/>
      <c r="AM177" s="86"/>
      <c r="AN177" s="86"/>
      <c r="AO177" s="86"/>
      <c r="AP177" s="86"/>
      <c r="AQ177" s="86"/>
      <c r="AR177" s="86"/>
      <c r="AS177" s="86"/>
      <c r="AT177" s="86"/>
      <c r="AU177" s="86"/>
      <c r="AV177" s="86"/>
      <c r="AW177" s="86"/>
      <c r="AX177" s="86"/>
      <c r="AY177" s="86"/>
      <c r="AZ177" s="86"/>
      <c r="BA177" s="86"/>
      <c r="BB177" s="86"/>
      <c r="BC177" s="86"/>
      <c r="BD177" s="86"/>
      <c r="BE177" s="86"/>
      <c r="BF177" s="86"/>
      <c r="BG177" s="86"/>
      <c r="BH177" s="86"/>
      <c r="BI177" s="86"/>
      <c r="BJ177" s="86"/>
      <c r="BK177" s="86"/>
      <c r="BL177" s="86"/>
      <c r="BM177" s="86"/>
      <c r="BN177" s="86"/>
      <c r="BO177" s="86"/>
      <c r="BP177" s="86"/>
      <c r="BQ177" s="86"/>
      <c r="BR177" s="86"/>
      <c r="BS177" s="86"/>
      <c r="BT177" s="86"/>
      <c r="BU177" s="86"/>
      <c r="BV177" s="86"/>
      <c r="BW177" s="86"/>
      <c r="BX177" s="86"/>
      <c r="BY177" s="86"/>
      <c r="BZ177" s="86"/>
      <c r="CA177" s="86"/>
      <c r="CB177" s="86"/>
      <c r="CC177" s="86"/>
      <c r="CD177" s="86"/>
      <c r="CE177" s="86"/>
      <c r="CF177" s="86"/>
      <c r="CG177" s="86"/>
      <c r="CH177" s="86"/>
      <c r="CI177" s="86"/>
      <c r="CJ177" s="86"/>
      <c r="CK177" s="86"/>
      <c r="CL177" s="86"/>
      <c r="CM177" s="86"/>
      <c r="CN177" s="86"/>
      <c r="CO177" s="86"/>
      <c r="CP177" s="86"/>
      <c r="CQ177" s="86"/>
      <c r="CR177" s="86"/>
      <c r="CS177" s="86"/>
      <c r="CT177" s="86"/>
      <c r="CU177" s="86"/>
      <c r="CV177" s="86"/>
      <c r="CW177" s="86"/>
      <c r="CX177" s="86"/>
      <c r="CY177" s="86"/>
      <c r="CZ177" s="86"/>
      <c r="DA177" s="86"/>
      <c r="DB177" s="86"/>
      <c r="DC177" s="86"/>
      <c r="DD177" s="86"/>
      <c r="DE177" s="86"/>
      <c r="DF177" s="86"/>
      <c r="DG177" s="86"/>
      <c r="DH177" s="86"/>
      <c r="DI177" s="86"/>
      <c r="DJ177" s="86"/>
      <c r="DK177" s="86"/>
      <c r="DL177" s="86"/>
      <c r="DM177" s="86"/>
      <c r="DN177" s="86"/>
      <c r="DO177" s="86"/>
      <c r="DP177" s="86"/>
      <c r="DQ177" s="86"/>
      <c r="DR177" s="86"/>
      <c r="DS177" s="86"/>
      <c r="DT177" s="86"/>
      <c r="DU177" s="86"/>
      <c r="DV177" s="86"/>
      <c r="DW177" s="86"/>
      <c r="DX177" s="86"/>
      <c r="DY177" s="86"/>
      <c r="DZ177" s="86"/>
      <c r="EA177" s="86"/>
      <c r="EB177" s="86"/>
      <c r="EC177" s="86"/>
      <c r="ED177" s="86"/>
      <c r="EE177" s="86"/>
      <c r="EF177" s="86"/>
      <c r="EG177" s="86"/>
      <c r="EH177" s="86"/>
      <c r="EI177" s="86"/>
      <c r="EJ177" s="86"/>
    </row>
    <row r="178" spans="1:140" s="7" customFormat="1">
      <c r="B178" s="67" t="s">
        <v>421</v>
      </c>
      <c r="C178" s="67" t="s">
        <v>421</v>
      </c>
      <c r="D178" s="67" t="s">
        <v>421</v>
      </c>
      <c r="E178" s="72" t="s">
        <v>808</v>
      </c>
      <c r="F178" s="72" t="s">
        <v>835</v>
      </c>
      <c r="G178" s="82">
        <f>D179</f>
        <v>45747</v>
      </c>
      <c r="H178" s="75" t="s">
        <v>107</v>
      </c>
      <c r="I178" s="75" t="s">
        <v>107</v>
      </c>
      <c r="J178" s="75" t="s">
        <v>107</v>
      </c>
      <c r="K178" s="75" t="s">
        <v>422</v>
      </c>
      <c r="L178" s="197"/>
      <c r="M178" s="69"/>
      <c r="N178" s="71"/>
      <c r="O178" s="77"/>
      <c r="P178" s="84"/>
      <c r="Q178" s="86"/>
      <c r="R178" s="86"/>
      <c r="S178" s="86"/>
      <c r="T178" s="86"/>
      <c r="U178" s="86"/>
      <c r="V178" s="86"/>
      <c r="W178" s="86"/>
      <c r="X178" s="86"/>
      <c r="Y178" s="86"/>
      <c r="Z178" s="57"/>
      <c r="AA178" s="57"/>
      <c r="AB178" s="57"/>
      <c r="AC178" s="57"/>
      <c r="AD178" s="57"/>
      <c r="AE178" s="57"/>
      <c r="AF178" s="57"/>
      <c r="AG178" s="57"/>
      <c r="AH178" s="57"/>
      <c r="AI178" s="57"/>
      <c r="AJ178" s="57"/>
      <c r="AK178" s="57"/>
      <c r="AL178" s="57"/>
      <c r="AM178" s="57"/>
      <c r="AN178" s="57"/>
      <c r="AO178" s="57"/>
      <c r="AP178" s="57"/>
      <c r="AQ178" s="57"/>
      <c r="AR178" s="57"/>
      <c r="AS178" s="57"/>
      <c r="AT178" s="57"/>
      <c r="AU178" s="57"/>
      <c r="AV178" s="57"/>
      <c r="AW178" s="57"/>
      <c r="AX178" s="57"/>
      <c r="AY178" s="57"/>
      <c r="AZ178" s="57"/>
      <c r="BA178" s="57"/>
      <c r="BB178" s="57"/>
      <c r="BC178" s="57"/>
      <c r="BD178" s="57"/>
      <c r="BE178" s="57"/>
      <c r="BF178" s="57"/>
      <c r="BG178" s="57"/>
      <c r="BH178" s="57"/>
      <c r="BI178" s="57"/>
      <c r="BJ178" s="57"/>
      <c r="BK178" s="57"/>
      <c r="BL178" s="57"/>
      <c r="BM178" s="57"/>
      <c r="BN178" s="57"/>
      <c r="BO178" s="57"/>
      <c r="BP178" s="57"/>
      <c r="BQ178" s="57"/>
      <c r="BR178" s="57"/>
      <c r="BS178" s="57"/>
      <c r="BT178" s="57"/>
      <c r="BU178" s="57"/>
      <c r="BV178" s="57"/>
      <c r="BW178" s="57"/>
      <c r="BX178" s="57"/>
      <c r="BY178" s="57"/>
      <c r="BZ178" s="57"/>
      <c r="CA178" s="57"/>
      <c r="CB178" s="57"/>
      <c r="CC178" s="57"/>
      <c r="CD178" s="57"/>
      <c r="CE178" s="57"/>
      <c r="CF178" s="57"/>
      <c r="CG178" s="57"/>
      <c r="CH178" s="57"/>
      <c r="CI178" s="57"/>
      <c r="CJ178" s="57"/>
      <c r="CK178" s="57"/>
      <c r="CL178" s="57"/>
      <c r="CM178" s="57"/>
      <c r="CN178" s="57"/>
      <c r="CO178" s="57"/>
      <c r="CP178" s="57"/>
      <c r="CQ178" s="57"/>
      <c r="CR178" s="57"/>
      <c r="CS178" s="57"/>
      <c r="CT178" s="57"/>
      <c r="CU178" s="57"/>
      <c r="CV178" s="57"/>
      <c r="CW178" s="57"/>
      <c r="CX178" s="57"/>
      <c r="CY178" s="57"/>
      <c r="CZ178" s="57"/>
      <c r="DA178" s="57"/>
      <c r="DB178" s="57"/>
      <c r="DC178" s="57"/>
      <c r="DD178" s="57"/>
      <c r="DE178" s="57"/>
      <c r="DF178" s="57"/>
      <c r="DG178" s="57"/>
      <c r="DH178" s="57"/>
      <c r="DI178" s="57"/>
      <c r="DJ178" s="57"/>
      <c r="DK178" s="57"/>
      <c r="DL178" s="57"/>
      <c r="DM178" s="57"/>
      <c r="DN178" s="57"/>
      <c r="DO178" s="57"/>
      <c r="DP178" s="57"/>
      <c r="DQ178" s="57"/>
      <c r="DR178" s="57"/>
      <c r="DS178" s="57"/>
      <c r="DT178" s="57"/>
      <c r="DU178" s="57"/>
      <c r="DV178" s="57"/>
      <c r="DW178" s="57"/>
      <c r="DX178" s="57"/>
      <c r="DY178" s="57"/>
      <c r="DZ178" s="57"/>
      <c r="EA178" s="57"/>
      <c r="EB178" s="57"/>
      <c r="EC178" s="57"/>
      <c r="ED178" s="57"/>
      <c r="EE178" s="57"/>
      <c r="EF178" s="57"/>
      <c r="EG178" s="57"/>
      <c r="EH178" s="57"/>
      <c r="EI178" s="57"/>
      <c r="EJ178" s="57"/>
    </row>
    <row r="179" spans="1:140" s="7" customFormat="1">
      <c r="B179" s="68" t="s">
        <v>808</v>
      </c>
      <c r="C179" s="68" t="s">
        <v>835</v>
      </c>
      <c r="D179" s="81">
        <v>45747</v>
      </c>
      <c r="E179" s="72"/>
      <c r="F179" s="72"/>
      <c r="G179" s="72"/>
      <c r="H179" s="76" t="s">
        <v>808</v>
      </c>
      <c r="I179" s="76" t="s">
        <v>835</v>
      </c>
      <c r="J179" s="83">
        <f>D179</f>
        <v>45747</v>
      </c>
      <c r="K179" s="83">
        <f>D179</f>
        <v>45747</v>
      </c>
      <c r="L179" s="197"/>
      <c r="M179" s="69"/>
      <c r="N179" s="82"/>
      <c r="O179" s="77"/>
      <c r="P179" s="84"/>
      <c r="Q179" s="57"/>
      <c r="R179" s="57"/>
      <c r="S179" s="57"/>
      <c r="T179" s="57"/>
      <c r="U179" s="57"/>
      <c r="V179" s="57"/>
      <c r="W179" s="57"/>
      <c r="X179" s="57"/>
      <c r="Y179" s="57"/>
      <c r="Z179" s="57"/>
      <c r="AA179" s="57"/>
      <c r="AB179" s="57"/>
      <c r="AC179" s="57"/>
      <c r="AD179" s="57"/>
      <c r="AE179" s="57"/>
      <c r="AF179" s="57"/>
      <c r="AG179" s="57"/>
      <c r="AH179" s="57"/>
      <c r="AI179" s="57"/>
      <c r="AJ179" s="57"/>
      <c r="AK179" s="57"/>
      <c r="AL179" s="57"/>
      <c r="AM179" s="57"/>
      <c r="AN179" s="57"/>
      <c r="AO179" s="57"/>
      <c r="AP179" s="57"/>
      <c r="AQ179" s="57"/>
      <c r="AR179" s="57"/>
      <c r="AS179" s="57"/>
      <c r="AT179" s="57"/>
      <c r="AU179" s="57"/>
      <c r="AV179" s="57"/>
      <c r="AW179" s="57"/>
      <c r="AX179" s="57"/>
      <c r="AY179" s="57"/>
      <c r="AZ179" s="57"/>
      <c r="BA179" s="57"/>
      <c r="BB179" s="57"/>
      <c r="BC179" s="57"/>
      <c r="BD179" s="57"/>
      <c r="BE179" s="57"/>
      <c r="BF179" s="57"/>
      <c r="BG179" s="57"/>
      <c r="BH179" s="57"/>
      <c r="BI179" s="57"/>
      <c r="BJ179" s="57"/>
      <c r="BK179" s="57"/>
      <c r="BL179" s="57"/>
      <c r="BM179" s="57"/>
      <c r="BN179" s="57"/>
      <c r="BO179" s="57"/>
      <c r="BP179" s="57"/>
      <c r="BQ179" s="57"/>
      <c r="BR179" s="57"/>
      <c r="BS179" s="57"/>
      <c r="BT179" s="57"/>
      <c r="BU179" s="57"/>
      <c r="BV179" s="57"/>
      <c r="BW179" s="57"/>
      <c r="BX179" s="57"/>
      <c r="BY179" s="57"/>
      <c r="BZ179" s="57"/>
      <c r="CA179" s="57"/>
      <c r="CB179" s="57"/>
      <c r="CC179" s="57"/>
      <c r="CD179" s="57"/>
      <c r="CE179" s="57"/>
      <c r="CF179" s="57"/>
      <c r="CG179" s="57"/>
      <c r="CH179" s="57"/>
      <c r="CI179" s="57"/>
      <c r="CJ179" s="57"/>
      <c r="CK179" s="57"/>
      <c r="CL179" s="57"/>
      <c r="CM179" s="57"/>
      <c r="CN179" s="57"/>
      <c r="CO179" s="57"/>
      <c r="CP179" s="57"/>
      <c r="CQ179" s="57"/>
      <c r="CR179" s="57"/>
      <c r="CS179" s="57"/>
      <c r="CT179" s="57"/>
      <c r="CU179" s="57"/>
      <c r="CV179" s="57"/>
      <c r="CW179" s="57"/>
      <c r="CX179" s="57"/>
      <c r="CY179" s="57"/>
      <c r="CZ179" s="57"/>
      <c r="DA179" s="57"/>
      <c r="DB179" s="57"/>
      <c r="DC179" s="57"/>
      <c r="DD179" s="57"/>
      <c r="DE179" s="57"/>
      <c r="DF179" s="57"/>
      <c r="DG179" s="57"/>
      <c r="DH179" s="57"/>
      <c r="DI179" s="57"/>
      <c r="DJ179" s="57"/>
      <c r="DK179" s="57"/>
      <c r="DL179" s="57"/>
      <c r="DM179" s="57"/>
      <c r="DN179" s="57"/>
      <c r="DO179" s="57"/>
      <c r="DP179" s="57"/>
      <c r="DQ179" s="57"/>
      <c r="DR179" s="57"/>
      <c r="DS179" s="57"/>
      <c r="DT179" s="57"/>
      <c r="DU179" s="57"/>
      <c r="DV179" s="57"/>
      <c r="DW179" s="57"/>
      <c r="DX179" s="57"/>
      <c r="DY179" s="57"/>
      <c r="DZ179" s="57"/>
      <c r="EA179" s="57"/>
      <c r="EB179" s="57"/>
      <c r="EC179" s="57"/>
      <c r="ED179" s="57"/>
      <c r="EE179" s="57"/>
      <c r="EF179" s="57"/>
      <c r="EG179" s="57"/>
      <c r="EH179" s="57"/>
      <c r="EI179" s="57"/>
      <c r="EJ179" s="57"/>
    </row>
    <row r="180" spans="1:140" s="7" customFormat="1">
      <c r="A180" s="57" t="s">
        <v>651</v>
      </c>
      <c r="B180" s="69">
        <v>4.6803936385509851E-2</v>
      </c>
      <c r="C180" s="69">
        <v>6.5835348920933207E-2</v>
      </c>
      <c r="D180" s="69">
        <v>6.5593815702266467E-2</v>
      </c>
      <c r="E180" s="73">
        <v>8.094398581969954E-3</v>
      </c>
      <c r="F180" s="73">
        <v>9.0205383999642976E-3</v>
      </c>
      <c r="G180" s="73">
        <v>9.7719731486518944E-3</v>
      </c>
      <c r="H180" s="77">
        <v>13</v>
      </c>
      <c r="I180" s="77">
        <v>17</v>
      </c>
      <c r="J180" s="77">
        <v>18</v>
      </c>
      <c r="K180" s="84">
        <v>1.1070144113335678E-2</v>
      </c>
      <c r="L180" s="57"/>
      <c r="N180" s="72"/>
      <c r="O180" s="77"/>
      <c r="P180" s="84"/>
      <c r="Q180" s="57"/>
      <c r="R180" s="57"/>
      <c r="S180" s="57"/>
      <c r="T180" s="57"/>
      <c r="U180" s="57"/>
      <c r="V180" s="57"/>
      <c r="W180" s="57"/>
      <c r="X180" s="57"/>
      <c r="Y180" s="57"/>
      <c r="Z180" s="57"/>
      <c r="AA180" s="57"/>
      <c r="AB180" s="57"/>
      <c r="AC180" s="57"/>
      <c r="AD180" s="57"/>
      <c r="AE180" s="57"/>
      <c r="AF180" s="57"/>
      <c r="AG180" s="57"/>
      <c r="AH180" s="57"/>
      <c r="AI180" s="57"/>
      <c r="AJ180" s="57"/>
      <c r="AK180" s="57"/>
      <c r="AL180" s="57"/>
      <c r="AM180" s="57"/>
      <c r="AN180" s="57"/>
      <c r="AO180" s="57"/>
      <c r="AP180" s="57"/>
      <c r="AQ180" s="57"/>
      <c r="AR180" s="57"/>
      <c r="AS180" s="57"/>
      <c r="AT180" s="57"/>
      <c r="AU180" s="57"/>
      <c r="AV180" s="57"/>
      <c r="AW180" s="57"/>
      <c r="AX180" s="57"/>
      <c r="AY180" s="57"/>
      <c r="AZ180" s="57"/>
      <c r="BA180" s="57"/>
      <c r="BB180" s="57"/>
      <c r="BC180" s="57"/>
      <c r="BD180" s="57"/>
      <c r="BE180" s="57"/>
      <c r="BF180" s="57"/>
      <c r="BG180" s="57"/>
      <c r="BH180" s="57"/>
      <c r="BI180" s="57"/>
      <c r="BJ180" s="57"/>
      <c r="BK180" s="57"/>
      <c r="BL180" s="57"/>
      <c r="BM180" s="57"/>
      <c r="BN180" s="57"/>
      <c r="BO180" s="57"/>
      <c r="BP180" s="57"/>
      <c r="BQ180" s="57"/>
      <c r="BR180" s="57"/>
      <c r="BS180" s="57"/>
      <c r="BT180" s="57"/>
      <c r="BU180" s="57"/>
      <c r="BV180" s="57"/>
      <c r="BW180" s="57"/>
      <c r="BX180" s="57"/>
      <c r="BY180" s="57"/>
      <c r="BZ180" s="57"/>
      <c r="CA180" s="57"/>
      <c r="CB180" s="57"/>
      <c r="CC180" s="57"/>
      <c r="CD180" s="57"/>
      <c r="CE180" s="57"/>
      <c r="CF180" s="57"/>
      <c r="CG180" s="57"/>
      <c r="CH180" s="57"/>
      <c r="CI180" s="57"/>
      <c r="CJ180" s="57"/>
      <c r="CK180" s="57"/>
      <c r="CL180" s="57"/>
      <c r="CM180" s="57"/>
      <c r="CN180" s="57"/>
      <c r="CO180" s="57"/>
      <c r="CP180" s="57"/>
      <c r="CQ180" s="57"/>
      <c r="CR180" s="57"/>
      <c r="CS180" s="57"/>
      <c r="CT180" s="57"/>
      <c r="CU180" s="57"/>
      <c r="CV180" s="57"/>
      <c r="CW180" s="57"/>
      <c r="CX180" s="57"/>
      <c r="CY180" s="57"/>
      <c r="CZ180" s="57"/>
      <c r="DA180" s="57"/>
      <c r="DB180" s="57"/>
      <c r="DC180" s="57"/>
      <c r="DD180" s="57"/>
      <c r="DE180" s="57"/>
      <c r="DF180" s="57"/>
      <c r="DG180" s="57"/>
      <c r="DH180" s="57"/>
      <c r="DI180" s="57"/>
      <c r="DJ180" s="57"/>
      <c r="DK180" s="57"/>
      <c r="DL180" s="57"/>
      <c r="DM180" s="57"/>
      <c r="DN180" s="57"/>
      <c r="DO180" s="57"/>
      <c r="DP180" s="57"/>
      <c r="DQ180" s="57"/>
      <c r="DR180" s="57"/>
      <c r="DS180" s="57"/>
      <c r="DT180" s="57"/>
      <c r="DU180" s="57"/>
      <c r="DV180" s="57"/>
      <c r="DW180" s="57"/>
      <c r="DX180" s="57"/>
      <c r="DY180" s="57"/>
      <c r="DZ180" s="57"/>
      <c r="EA180" s="57"/>
      <c r="EB180" s="57"/>
      <c r="EC180" s="57"/>
      <c r="ED180" s="57"/>
      <c r="EE180" s="57"/>
      <c r="EF180" s="57"/>
      <c r="EG180" s="57"/>
      <c r="EH180" s="57"/>
      <c r="EI180" s="57"/>
      <c r="EJ180" s="57"/>
    </row>
    <row r="181" spans="1:140" s="7" customFormat="1">
      <c r="A181" s="57" t="s">
        <v>144</v>
      </c>
      <c r="B181" s="69">
        <v>5.6099573275569102E-2</v>
      </c>
      <c r="C181" s="69">
        <v>5.6210087265585004E-2</v>
      </c>
      <c r="D181" s="69">
        <v>5.7314678853648111E-2</v>
      </c>
      <c r="E181" s="73">
        <v>7.6717127716358427E-3</v>
      </c>
      <c r="F181" s="73">
        <v>6.412223888312747E-3</v>
      </c>
      <c r="G181" s="73">
        <v>7.6209184727035178E-3</v>
      </c>
      <c r="H181" s="77">
        <v>33</v>
      </c>
      <c r="I181" s="77">
        <v>32</v>
      </c>
      <c r="J181" s="77">
        <v>33</v>
      </c>
      <c r="K181" s="84">
        <v>1.9728888871632318E-2</v>
      </c>
      <c r="L181" s="86"/>
      <c r="M181" s="69"/>
      <c r="N181" s="73"/>
      <c r="O181" s="77"/>
      <c r="P181" s="84"/>
      <c r="Q181" s="57"/>
      <c r="R181" s="57"/>
      <c r="S181" s="57"/>
      <c r="T181" s="57"/>
      <c r="U181" s="57"/>
      <c r="V181" s="57"/>
      <c r="W181" s="57"/>
      <c r="X181" s="57"/>
      <c r="Y181" s="57"/>
      <c r="Z181" s="57"/>
      <c r="AA181" s="57"/>
      <c r="AB181" s="57"/>
      <c r="AC181" s="57"/>
      <c r="AD181" s="57"/>
      <c r="AE181" s="57"/>
      <c r="AF181" s="57"/>
      <c r="AG181" s="57"/>
      <c r="AH181" s="57"/>
      <c r="AI181" s="57"/>
      <c r="AJ181" s="57"/>
      <c r="AK181" s="57"/>
      <c r="AL181" s="57"/>
      <c r="AM181" s="57"/>
      <c r="AN181" s="57"/>
      <c r="AO181" s="57"/>
      <c r="AP181" s="57"/>
      <c r="AQ181" s="57"/>
      <c r="AR181" s="57"/>
      <c r="AS181" s="57"/>
      <c r="AT181" s="57"/>
      <c r="AU181" s="57"/>
      <c r="AV181" s="57"/>
      <c r="AW181" s="57"/>
      <c r="AX181" s="57"/>
      <c r="AY181" s="57"/>
      <c r="AZ181" s="57"/>
      <c r="BA181" s="57"/>
      <c r="BB181" s="57"/>
      <c r="BC181" s="57"/>
      <c r="BD181" s="57"/>
      <c r="BE181" s="57"/>
      <c r="BF181" s="57"/>
      <c r="BG181" s="57"/>
      <c r="BH181" s="57"/>
      <c r="BI181" s="57"/>
      <c r="BJ181" s="57"/>
      <c r="BK181" s="57"/>
      <c r="BL181" s="57"/>
      <c r="BM181" s="57"/>
      <c r="BN181" s="57"/>
      <c r="BO181" s="57"/>
      <c r="BP181" s="57"/>
      <c r="BQ181" s="57"/>
      <c r="BR181" s="57"/>
      <c r="BS181" s="57"/>
      <c r="BT181" s="57"/>
      <c r="BU181" s="57"/>
      <c r="BV181" s="57"/>
      <c r="BW181" s="57"/>
      <c r="BX181" s="57"/>
      <c r="BY181" s="57"/>
      <c r="BZ181" s="57"/>
      <c r="CA181" s="57"/>
      <c r="CB181" s="57"/>
      <c r="CC181" s="57"/>
      <c r="CD181" s="57"/>
      <c r="CE181" s="57"/>
      <c r="CF181" s="57"/>
      <c r="CG181" s="57"/>
      <c r="CH181" s="57"/>
      <c r="CI181" s="57"/>
      <c r="CJ181" s="57"/>
      <c r="CK181" s="57"/>
      <c r="CL181" s="57"/>
      <c r="CM181" s="57"/>
      <c r="CN181" s="57"/>
      <c r="CO181" s="57"/>
      <c r="CP181" s="57"/>
      <c r="CQ181" s="57"/>
      <c r="CR181" s="57"/>
      <c r="CS181" s="57"/>
      <c r="CT181" s="57"/>
      <c r="CU181" s="57"/>
      <c r="CV181" s="57"/>
      <c r="CW181" s="57"/>
      <c r="CX181" s="57"/>
      <c r="CY181" s="57"/>
      <c r="CZ181" s="57"/>
      <c r="DA181" s="57"/>
      <c r="DB181" s="57"/>
      <c r="DC181" s="57"/>
      <c r="DD181" s="57"/>
      <c r="DE181" s="57"/>
      <c r="DF181" s="57"/>
      <c r="DG181" s="57"/>
      <c r="DH181" s="57"/>
      <c r="DI181" s="57"/>
      <c r="DJ181" s="57"/>
      <c r="DK181" s="57"/>
      <c r="DL181" s="57"/>
      <c r="DM181" s="57"/>
      <c r="DN181" s="57"/>
      <c r="DO181" s="57"/>
      <c r="DP181" s="57"/>
      <c r="DQ181" s="57"/>
      <c r="DR181" s="57"/>
      <c r="DS181" s="57"/>
      <c r="DT181" s="57"/>
      <c r="DU181" s="57"/>
      <c r="DV181" s="57"/>
      <c r="DW181" s="57"/>
      <c r="DX181" s="57"/>
      <c r="DY181" s="57"/>
      <c r="DZ181" s="57"/>
      <c r="EA181" s="57"/>
      <c r="EB181" s="57"/>
      <c r="EC181" s="57"/>
      <c r="ED181" s="57"/>
      <c r="EE181" s="57"/>
      <c r="EF181" s="57"/>
      <c r="EG181" s="57"/>
      <c r="EH181" s="57"/>
      <c r="EI181" s="57"/>
    </row>
    <row r="182" spans="1:140" s="7" customFormat="1">
      <c r="A182" s="57" t="s">
        <v>142</v>
      </c>
      <c r="B182" s="69">
        <v>0.11314295694287574</v>
      </c>
      <c r="C182" s="69">
        <v>0.10909404265257523</v>
      </c>
      <c r="D182" s="69">
        <v>0.1073371931225197</v>
      </c>
      <c r="E182" s="73">
        <v>2.7275815024977366E-2</v>
      </c>
      <c r="F182" s="73">
        <v>2.5319694922765711E-2</v>
      </c>
      <c r="G182" s="73">
        <v>2.4306768585490822E-2</v>
      </c>
      <c r="H182" s="77">
        <v>36</v>
      </c>
      <c r="I182" s="77">
        <v>36</v>
      </c>
      <c r="J182" s="77">
        <v>35</v>
      </c>
      <c r="K182" s="84">
        <v>2.4861129672234299E-2</v>
      </c>
      <c r="L182" s="86"/>
      <c r="M182" s="69"/>
      <c r="N182" s="73"/>
      <c r="O182" s="77"/>
      <c r="P182" s="84"/>
      <c r="Q182" s="57"/>
      <c r="R182" s="57"/>
      <c r="S182" s="57"/>
      <c r="T182" s="57"/>
      <c r="U182" s="57"/>
      <c r="V182" s="57"/>
      <c r="W182" s="57"/>
      <c r="X182" s="57"/>
      <c r="Y182" s="57"/>
      <c r="Z182" s="57"/>
      <c r="AA182" s="57"/>
      <c r="AB182" s="57"/>
      <c r="AC182" s="57"/>
      <c r="AD182" s="57"/>
      <c r="AE182" s="57"/>
      <c r="AF182" s="57"/>
      <c r="AG182" s="57"/>
      <c r="AH182" s="57"/>
      <c r="AI182" s="57"/>
      <c r="AJ182" s="57"/>
      <c r="AK182" s="57"/>
      <c r="AL182" s="57"/>
      <c r="AM182" s="57"/>
      <c r="AN182" s="57"/>
      <c r="AO182" s="57"/>
      <c r="AP182" s="57"/>
      <c r="AQ182" s="57"/>
      <c r="AR182" s="57"/>
      <c r="AS182" s="57"/>
      <c r="AT182" s="57"/>
      <c r="AU182" s="57"/>
      <c r="AV182" s="57"/>
      <c r="AW182" s="57"/>
      <c r="AX182" s="57"/>
      <c r="AY182" s="57"/>
      <c r="AZ182" s="57"/>
      <c r="BA182" s="57"/>
      <c r="BB182" s="57"/>
      <c r="BC182" s="57"/>
      <c r="BD182" s="57"/>
      <c r="BE182" s="57"/>
      <c r="BF182" s="57"/>
      <c r="BG182" s="57"/>
      <c r="BH182" s="57"/>
      <c r="BI182" s="57"/>
      <c r="BJ182" s="57"/>
      <c r="BK182" s="57"/>
      <c r="BL182" s="57"/>
      <c r="BM182" s="57"/>
      <c r="BN182" s="57"/>
      <c r="BO182" s="57"/>
      <c r="BP182" s="57"/>
      <c r="BQ182" s="57"/>
      <c r="BR182" s="57"/>
      <c r="BS182" s="57"/>
      <c r="BT182" s="57"/>
      <c r="BU182" s="57"/>
      <c r="BV182" s="57"/>
      <c r="BW182" s="57"/>
      <c r="BX182" s="57"/>
      <c r="BY182" s="57"/>
      <c r="BZ182" s="57"/>
      <c r="CA182" s="57"/>
      <c r="CB182" s="57"/>
      <c r="CC182" s="57"/>
      <c r="CD182" s="57"/>
      <c r="CE182" s="57"/>
      <c r="CF182" s="57"/>
      <c r="CG182" s="57"/>
      <c r="CH182" s="57"/>
      <c r="CI182" s="57"/>
      <c r="CJ182" s="57"/>
      <c r="CK182" s="57"/>
      <c r="CL182" s="57"/>
      <c r="CM182" s="57"/>
      <c r="CN182" s="57"/>
      <c r="CO182" s="57"/>
      <c r="CP182" s="57"/>
      <c r="CQ182" s="57"/>
      <c r="CR182" s="57"/>
      <c r="CS182" s="57"/>
      <c r="CT182" s="57"/>
      <c r="CU182" s="57"/>
      <c r="CV182" s="57"/>
      <c r="CW182" s="57"/>
      <c r="CX182" s="57"/>
      <c r="CY182" s="57"/>
      <c r="CZ182" s="57"/>
      <c r="DA182" s="57"/>
      <c r="DB182" s="57"/>
      <c r="DC182" s="57"/>
      <c r="DD182" s="57"/>
      <c r="DE182" s="57"/>
      <c r="DF182" s="57"/>
      <c r="DG182" s="57"/>
      <c r="DH182" s="57"/>
      <c r="DI182" s="57"/>
      <c r="DJ182" s="57"/>
      <c r="DK182" s="57"/>
      <c r="DL182" s="57"/>
      <c r="DM182" s="57"/>
      <c r="DN182" s="57"/>
      <c r="DO182" s="57"/>
      <c r="DP182" s="57"/>
      <c r="DQ182" s="57"/>
      <c r="DR182" s="57"/>
      <c r="DS182" s="57"/>
      <c r="DT182" s="57"/>
      <c r="DU182" s="57"/>
      <c r="DV182" s="57"/>
      <c r="DW182" s="57"/>
      <c r="DX182" s="57"/>
      <c r="DY182" s="57"/>
      <c r="DZ182" s="57"/>
      <c r="EA182" s="57"/>
      <c r="EB182" s="57"/>
      <c r="EC182" s="57"/>
      <c r="ED182" s="57"/>
      <c r="EE182" s="57"/>
      <c r="EF182" s="57"/>
      <c r="EG182" s="57"/>
      <c r="EH182" s="57"/>
      <c r="EI182" s="57"/>
    </row>
    <row r="183" spans="1:140" s="7" customFormat="1">
      <c r="A183" s="57" t="s">
        <v>192</v>
      </c>
      <c r="B183" s="69">
        <v>8.9373484751904209E-2</v>
      </c>
      <c r="C183" s="69">
        <v>8.395543076459526E-2</v>
      </c>
      <c r="D183" s="69">
        <v>8.4176171356997384E-2</v>
      </c>
      <c r="E183" s="73">
        <v>3.4113340711996822E-2</v>
      </c>
      <c r="F183" s="73">
        <v>3.4077532596263282E-2</v>
      </c>
      <c r="G183" s="73">
        <v>3.1507020658083744E-2</v>
      </c>
      <c r="H183" s="77">
        <v>23</v>
      </c>
      <c r="I183" s="77">
        <v>22</v>
      </c>
      <c r="J183" s="77">
        <v>23</v>
      </c>
      <c r="K183" s="84">
        <v>3.1507020658083744E-2</v>
      </c>
      <c r="L183" s="86"/>
      <c r="M183" s="69"/>
      <c r="N183" s="73"/>
      <c r="O183" s="77"/>
      <c r="P183" s="84"/>
      <c r="Q183" s="57"/>
      <c r="R183" s="57"/>
      <c r="S183" s="57"/>
      <c r="T183" s="57"/>
      <c r="U183" s="57"/>
      <c r="V183" s="57"/>
      <c r="W183" s="57"/>
      <c r="X183" s="57"/>
      <c r="Y183" s="57"/>
      <c r="Z183" s="57"/>
      <c r="AA183" s="57"/>
      <c r="AB183" s="57"/>
      <c r="AC183" s="57"/>
      <c r="AD183" s="57"/>
      <c r="AE183" s="57"/>
      <c r="AF183" s="57"/>
      <c r="AG183" s="57"/>
      <c r="AH183" s="57"/>
      <c r="AI183" s="57"/>
      <c r="AJ183" s="57"/>
      <c r="AK183" s="57"/>
      <c r="AL183" s="57"/>
      <c r="AM183" s="57"/>
      <c r="AN183" s="57"/>
      <c r="AO183" s="57"/>
      <c r="AP183" s="57"/>
      <c r="AQ183" s="57"/>
      <c r="AR183" s="57"/>
      <c r="AS183" s="57"/>
      <c r="AT183" s="57"/>
      <c r="AU183" s="57"/>
      <c r="AV183" s="57"/>
      <c r="AW183" s="57"/>
      <c r="AX183" s="57"/>
      <c r="AY183" s="57"/>
      <c r="AZ183" s="57"/>
      <c r="BA183" s="57"/>
      <c r="BB183" s="57"/>
      <c r="BC183" s="57"/>
      <c r="BD183" s="57"/>
      <c r="BE183" s="57"/>
      <c r="BF183" s="57"/>
      <c r="BG183" s="57"/>
      <c r="BH183" s="57"/>
      <c r="BI183" s="57"/>
      <c r="BJ183" s="57"/>
      <c r="BK183" s="57"/>
      <c r="BL183" s="57"/>
      <c r="BM183" s="57"/>
      <c r="BN183" s="57"/>
      <c r="BO183" s="57"/>
      <c r="BP183" s="57"/>
      <c r="BQ183" s="57"/>
      <c r="BR183" s="57"/>
      <c r="BS183" s="57"/>
      <c r="BT183" s="57"/>
      <c r="BU183" s="57"/>
      <c r="BV183" s="57"/>
      <c r="BW183" s="57"/>
      <c r="BX183" s="57"/>
      <c r="BY183" s="57"/>
      <c r="BZ183" s="57"/>
      <c r="CA183" s="57"/>
      <c r="CB183" s="57"/>
      <c r="CC183" s="57"/>
      <c r="CD183" s="57"/>
      <c r="CE183" s="57"/>
      <c r="CF183" s="57"/>
      <c r="CG183" s="57"/>
      <c r="CH183" s="57"/>
      <c r="CI183" s="57"/>
      <c r="CJ183" s="57"/>
      <c r="CK183" s="57"/>
      <c r="CL183" s="57"/>
      <c r="CM183" s="57"/>
      <c r="CN183" s="57"/>
      <c r="CO183" s="57"/>
      <c r="CP183" s="57"/>
      <c r="CQ183" s="57"/>
      <c r="CR183" s="57"/>
      <c r="CS183" s="57"/>
      <c r="CT183" s="57"/>
      <c r="CU183" s="57"/>
      <c r="CV183" s="57"/>
      <c r="CW183" s="57"/>
      <c r="CX183" s="57"/>
      <c r="CY183" s="57"/>
      <c r="CZ183" s="57"/>
      <c r="DA183" s="57"/>
      <c r="DB183" s="57"/>
      <c r="DC183" s="57"/>
      <c r="DD183" s="57"/>
      <c r="DE183" s="57"/>
      <c r="DF183" s="57"/>
      <c r="DG183" s="57"/>
      <c r="DH183" s="57"/>
      <c r="DI183" s="57"/>
      <c r="DJ183" s="57"/>
      <c r="DK183" s="57"/>
      <c r="DL183" s="57"/>
      <c r="DM183" s="57"/>
      <c r="DN183" s="57"/>
      <c r="DO183" s="57"/>
      <c r="DP183" s="57"/>
      <c r="DQ183" s="57"/>
      <c r="DR183" s="57"/>
      <c r="DS183" s="57"/>
      <c r="DT183" s="57"/>
      <c r="DU183" s="57"/>
      <c r="DV183" s="57"/>
      <c r="DW183" s="57"/>
      <c r="DX183" s="57"/>
      <c r="DY183" s="57"/>
      <c r="DZ183" s="57"/>
      <c r="EA183" s="57"/>
      <c r="EB183" s="57"/>
      <c r="EC183" s="57"/>
      <c r="ED183" s="57"/>
      <c r="EE183" s="57"/>
      <c r="EF183" s="57"/>
      <c r="EG183" s="57"/>
      <c r="EH183" s="57"/>
      <c r="EI183" s="57"/>
    </row>
    <row r="184" spans="1:140" s="48" customFormat="1">
      <c r="A184" s="57" t="s">
        <v>141</v>
      </c>
      <c r="B184" s="69">
        <v>0.15708651091416265</v>
      </c>
      <c r="C184" s="69">
        <v>0.15669444894738385</v>
      </c>
      <c r="D184" s="69">
        <v>0.1585853043556075</v>
      </c>
      <c r="E184" s="73">
        <v>1.7964907352498959E-2</v>
      </c>
      <c r="F184" s="73">
        <v>1.4780646522032152E-2</v>
      </c>
      <c r="G184" s="73">
        <v>1.4799437752721356E-2</v>
      </c>
      <c r="H184" s="77">
        <v>67</v>
      </c>
      <c r="I184" s="77">
        <v>68</v>
      </c>
      <c r="J184" s="77">
        <v>68</v>
      </c>
      <c r="K184" s="84">
        <v>1.7953734779936496E-2</v>
      </c>
      <c r="L184" s="86"/>
      <c r="M184" s="70"/>
      <c r="N184" s="73"/>
      <c r="O184" s="77"/>
      <c r="P184" s="84"/>
      <c r="Q184" s="57"/>
      <c r="R184" s="57"/>
      <c r="S184" s="57"/>
      <c r="T184" s="57"/>
      <c r="U184" s="57"/>
      <c r="V184" s="57"/>
      <c r="W184" s="57"/>
      <c r="X184" s="57"/>
      <c r="Y184" s="57"/>
      <c r="Z184" s="86"/>
      <c r="AA184" s="86"/>
      <c r="AB184" s="86"/>
      <c r="AC184" s="86"/>
      <c r="AD184" s="86"/>
      <c r="AE184" s="86"/>
      <c r="AF184" s="86"/>
      <c r="AG184" s="86"/>
      <c r="AH184" s="86"/>
      <c r="AI184" s="86"/>
      <c r="AJ184" s="86"/>
      <c r="AK184" s="86"/>
      <c r="AL184" s="86"/>
      <c r="AM184" s="86"/>
      <c r="AN184" s="86"/>
      <c r="AO184" s="86"/>
      <c r="AP184" s="86"/>
      <c r="AQ184" s="86"/>
      <c r="AR184" s="86"/>
      <c r="AS184" s="86"/>
      <c r="AT184" s="86"/>
      <c r="AU184" s="86"/>
      <c r="AV184" s="86"/>
      <c r="AW184" s="86"/>
      <c r="AX184" s="86"/>
      <c r="AY184" s="86"/>
      <c r="AZ184" s="86"/>
      <c r="BA184" s="86"/>
      <c r="BB184" s="86"/>
      <c r="BC184" s="86"/>
      <c r="BD184" s="86"/>
      <c r="BE184" s="86"/>
      <c r="BF184" s="86"/>
      <c r="BG184" s="86"/>
      <c r="BH184" s="86"/>
      <c r="BI184" s="86"/>
      <c r="BJ184" s="86"/>
      <c r="BK184" s="86"/>
      <c r="BL184" s="86"/>
      <c r="BM184" s="86"/>
      <c r="BN184" s="86"/>
      <c r="BO184" s="86"/>
      <c r="BP184" s="86"/>
      <c r="BQ184" s="86"/>
      <c r="BR184" s="86"/>
      <c r="BS184" s="86"/>
      <c r="BT184" s="86"/>
      <c r="BU184" s="86"/>
      <c r="BV184" s="86"/>
      <c r="BW184" s="86"/>
      <c r="BX184" s="86"/>
      <c r="BY184" s="86"/>
      <c r="BZ184" s="86"/>
      <c r="CA184" s="86"/>
      <c r="CB184" s="86"/>
      <c r="CC184" s="86"/>
      <c r="CD184" s="86"/>
      <c r="CE184" s="86"/>
      <c r="CF184" s="86"/>
      <c r="CG184" s="86"/>
      <c r="CH184" s="86"/>
      <c r="CI184" s="86"/>
      <c r="CJ184" s="86"/>
      <c r="CK184" s="86"/>
      <c r="CL184" s="86"/>
      <c r="CM184" s="86"/>
      <c r="CN184" s="86"/>
      <c r="CO184" s="86"/>
      <c r="CP184" s="86"/>
      <c r="CQ184" s="86"/>
      <c r="CR184" s="86"/>
      <c r="CS184" s="86"/>
      <c r="CT184" s="86"/>
      <c r="CU184" s="86"/>
      <c r="CV184" s="86"/>
      <c r="CW184" s="86"/>
      <c r="CX184" s="86"/>
      <c r="CY184" s="86"/>
      <c r="CZ184" s="86"/>
      <c r="DA184" s="86"/>
      <c r="DB184" s="86"/>
      <c r="DC184" s="86"/>
      <c r="DD184" s="86"/>
      <c r="DE184" s="86"/>
      <c r="DF184" s="86"/>
      <c r="DG184" s="86"/>
      <c r="DH184" s="86"/>
      <c r="DI184" s="86"/>
      <c r="DJ184" s="86"/>
      <c r="DK184" s="86"/>
      <c r="DL184" s="86"/>
      <c r="DM184" s="86"/>
      <c r="DN184" s="86"/>
      <c r="DO184" s="86"/>
      <c r="DP184" s="86"/>
      <c r="DQ184" s="86"/>
      <c r="DR184" s="86"/>
      <c r="DS184" s="86"/>
      <c r="DT184" s="86"/>
      <c r="DU184" s="86"/>
      <c r="DV184" s="86"/>
      <c r="DW184" s="86"/>
      <c r="DX184" s="86"/>
      <c r="DY184" s="86"/>
      <c r="DZ184" s="86"/>
      <c r="EA184" s="86"/>
      <c r="EB184" s="86"/>
      <c r="EC184" s="86"/>
      <c r="ED184" s="86"/>
      <c r="EE184" s="86"/>
      <c r="EF184" s="86"/>
    </row>
    <row r="185" spans="1:140" s="7" customFormat="1">
      <c r="A185" s="57" t="s">
        <v>140</v>
      </c>
      <c r="B185" s="69">
        <v>0.14696231312858907</v>
      </c>
      <c r="C185" s="69">
        <v>0.1430980559167678</v>
      </c>
      <c r="D185" s="69">
        <v>0.14167171020768146</v>
      </c>
      <c r="E185" s="73">
        <v>1.7281415263541551E-2</v>
      </c>
      <c r="F185" s="73">
        <v>1.8214396133212876E-2</v>
      </c>
      <c r="G185" s="73">
        <v>1.7370104921541014E-2</v>
      </c>
      <c r="H185" s="77">
        <v>40</v>
      </c>
      <c r="I185" s="77">
        <v>38</v>
      </c>
      <c r="J185" s="77">
        <v>38</v>
      </c>
      <c r="K185" s="84">
        <v>2.0499005120128071E-2</v>
      </c>
      <c r="L185" s="86"/>
      <c r="M185" s="57"/>
      <c r="N185" s="73"/>
      <c r="O185" s="77"/>
      <c r="P185" s="84"/>
      <c r="Q185" s="86"/>
      <c r="R185" s="86"/>
      <c r="S185" s="86"/>
      <c r="T185" s="86"/>
      <c r="U185" s="86"/>
      <c r="V185" s="86"/>
      <c r="W185" s="86"/>
      <c r="X185" s="86"/>
      <c r="Y185" s="86"/>
    </row>
    <row r="186" spans="1:140">
      <c r="A186" s="57" t="s">
        <v>139</v>
      </c>
      <c r="B186" s="69">
        <v>9.1986098422968787E-2</v>
      </c>
      <c r="C186" s="69">
        <v>8.8667708881962154E-2</v>
      </c>
      <c r="D186" s="69">
        <v>8.8739061135421099E-2</v>
      </c>
      <c r="E186" s="73">
        <v>1.549370860282866E-2</v>
      </c>
      <c r="F186" s="73">
        <v>1.3959783990061092E-2</v>
      </c>
      <c r="G186" s="73">
        <v>1.4362693377897534E-2</v>
      </c>
      <c r="H186" s="77">
        <v>68</v>
      </c>
      <c r="I186" s="77">
        <v>69</v>
      </c>
      <c r="J186" s="77">
        <v>69</v>
      </c>
      <c r="K186" s="84">
        <v>1.6396367061423906E-2</v>
      </c>
      <c r="L186" s="86"/>
      <c r="N186" s="73"/>
      <c r="O186" s="77"/>
      <c r="P186" s="84"/>
      <c r="Q186" s="7"/>
      <c r="R186" s="7"/>
      <c r="S186" s="7"/>
      <c r="T186" s="7"/>
      <c r="U186" s="7"/>
      <c r="V186" s="7"/>
      <c r="W186" s="7"/>
      <c r="X186" s="7"/>
      <c r="Y186" s="7"/>
    </row>
    <row r="187" spans="1:140">
      <c r="A187" s="57" t="s">
        <v>193</v>
      </c>
      <c r="B187" s="69">
        <v>0.15237567302793839</v>
      </c>
      <c r="C187" s="69">
        <v>0.15479357882106623</v>
      </c>
      <c r="D187" s="69">
        <v>0.15401197887094836</v>
      </c>
      <c r="E187" s="73">
        <v>7.8344090728950776E-3</v>
      </c>
      <c r="F187" s="73">
        <v>6.1186405987726858E-3</v>
      </c>
      <c r="G187" s="73">
        <v>7.1231009445776082E-3</v>
      </c>
      <c r="H187" s="77">
        <v>36</v>
      </c>
      <c r="I187" s="77">
        <v>37</v>
      </c>
      <c r="J187" s="77">
        <v>37</v>
      </c>
      <c r="K187" s="84">
        <v>8.1226632906285182E-3</v>
      </c>
      <c r="L187" s="86"/>
      <c r="M187" s="118"/>
      <c r="N187" s="73"/>
      <c r="O187" s="77"/>
      <c r="P187" s="84"/>
    </row>
    <row r="188" spans="1:140">
      <c r="A188" s="57" t="s">
        <v>145</v>
      </c>
      <c r="B188" s="69">
        <v>3.230732723205048E-2</v>
      </c>
      <c r="C188" s="69">
        <v>2.969220796614791E-2</v>
      </c>
      <c r="D188" s="69">
        <v>2.9730145374452246E-2</v>
      </c>
      <c r="E188" s="73">
        <v>1.9913324015758058E-2</v>
      </c>
      <c r="F188" s="73">
        <v>2.0139626133554099E-2</v>
      </c>
      <c r="G188" s="73">
        <v>2.0124706418194874E-2</v>
      </c>
      <c r="H188" s="77">
        <v>28</v>
      </c>
      <c r="I188" s="77">
        <v>28</v>
      </c>
      <c r="J188" s="77">
        <v>26</v>
      </c>
      <c r="K188" s="84">
        <v>2.0124706418194874E-2</v>
      </c>
      <c r="L188" s="86"/>
      <c r="M188" s="118"/>
      <c r="N188" s="73"/>
      <c r="O188" s="77"/>
      <c r="P188" s="84"/>
    </row>
    <row r="189" spans="1:140">
      <c r="A189" s="57" t="s">
        <v>724</v>
      </c>
      <c r="B189" s="69">
        <v>5.8529794140868452E-2</v>
      </c>
      <c r="C189" s="69">
        <v>5.6738318668585461E-2</v>
      </c>
      <c r="D189" s="69">
        <v>5.6901532313113116E-2</v>
      </c>
      <c r="E189" s="73">
        <v>3.4495299156410648E-2</v>
      </c>
      <c r="F189" s="73">
        <v>3.4745581523433072E-2</v>
      </c>
      <c r="G189" s="73">
        <v>3.4378044959774194E-2</v>
      </c>
      <c r="H189" s="77">
        <v>29</v>
      </c>
      <c r="I189" s="77">
        <v>29</v>
      </c>
      <c r="J189" s="77">
        <v>29</v>
      </c>
      <c r="K189" s="84">
        <v>3.6838896210291905E-2</v>
      </c>
      <c r="L189" s="86"/>
      <c r="M189" s="118"/>
      <c r="N189" s="73"/>
      <c r="O189" s="79"/>
      <c r="P189" s="85"/>
    </row>
    <row r="190" spans="1:140">
      <c r="A190" s="57" t="s">
        <v>143</v>
      </c>
      <c r="B190" s="69">
        <v>5.5332348609679026E-2</v>
      </c>
      <c r="C190" s="69">
        <v>5.5220786828096273E-2</v>
      </c>
      <c r="D190" s="69">
        <v>5.593842405397139E-2</v>
      </c>
      <c r="E190" s="73">
        <v>3.5092531734308562E-2</v>
      </c>
      <c r="F190" s="73">
        <v>3.0482050556258647E-2</v>
      </c>
      <c r="G190" s="73">
        <v>3.0166013803147894E-2</v>
      </c>
      <c r="H190" s="77">
        <v>30</v>
      </c>
      <c r="I190" s="77">
        <v>31</v>
      </c>
      <c r="J190" s="77">
        <v>31</v>
      </c>
      <c r="K190" s="84">
        <v>3.0166013803147894E-2</v>
      </c>
      <c r="L190" s="57"/>
      <c r="N190" s="73"/>
      <c r="O190" s="57"/>
      <c r="P190" s="57"/>
    </row>
    <row r="191" spans="1:140">
      <c r="A191" s="57" t="s">
        <v>158</v>
      </c>
      <c r="B191" s="70">
        <v>1.0000000168321157</v>
      </c>
      <c r="C191" s="70">
        <v>1.0000000156336983</v>
      </c>
      <c r="D191" s="70">
        <v>1.0000000153466269</v>
      </c>
      <c r="E191" s="74">
        <v>1.4838254613867355E-2</v>
      </c>
      <c r="F191" s="74">
        <v>1.2842965116669569E-2</v>
      </c>
      <c r="G191" s="74">
        <v>1.3702537040893765E-2</v>
      </c>
      <c r="H191" s="78">
        <v>403</v>
      </c>
      <c r="I191" s="79">
        <v>407</v>
      </c>
      <c r="J191" s="79">
        <v>407</v>
      </c>
      <c r="K191" s="85">
        <v>1.6443898058521381E-2</v>
      </c>
      <c r="L191" s="57"/>
      <c r="N191" s="73"/>
      <c r="O191" s="57"/>
      <c r="P191" s="57"/>
    </row>
    <row r="192" spans="1:140">
      <c r="A192" s="57"/>
      <c r="B192" s="70"/>
      <c r="C192" s="70"/>
      <c r="D192" s="70"/>
      <c r="E192" s="74"/>
      <c r="F192" s="74"/>
      <c r="G192" s="74"/>
      <c r="H192" s="78"/>
      <c r="I192" s="79"/>
      <c r="J192" s="79"/>
      <c r="K192" s="85"/>
      <c r="L192" s="57"/>
      <c r="N192" s="73"/>
      <c r="O192" s="57"/>
      <c r="P192" s="57"/>
    </row>
    <row r="193" spans="1:16">
      <c r="A193" s="57"/>
      <c r="B193" s="70"/>
      <c r="C193" s="70"/>
      <c r="D193" s="70"/>
      <c r="E193" s="74"/>
      <c r="F193" s="74"/>
      <c r="G193" s="74"/>
      <c r="H193" s="78"/>
      <c r="I193" s="79"/>
      <c r="J193" s="79"/>
      <c r="K193" s="85"/>
      <c r="L193" s="57"/>
      <c r="N193" s="73"/>
      <c r="O193" s="57"/>
      <c r="P193" s="57"/>
    </row>
    <row r="194" spans="1:16">
      <c r="A194" s="38" t="s">
        <v>136</v>
      </c>
      <c r="B194" s="5" t="s">
        <v>179</v>
      </c>
      <c r="C194" s="5" t="s">
        <v>180</v>
      </c>
      <c r="D194" s="5" t="s">
        <v>187</v>
      </c>
      <c r="E194" s="12" t="s">
        <v>181</v>
      </c>
      <c r="F194" s="12" t="s">
        <v>182</v>
      </c>
      <c r="G194" s="59" t="s">
        <v>1</v>
      </c>
      <c r="H194" s="118" t="s">
        <v>137</v>
      </c>
      <c r="I194" s="118"/>
      <c r="J194" s="118"/>
    </row>
    <row r="195" spans="1:16">
      <c r="A195" s="38" t="s">
        <v>196</v>
      </c>
      <c r="B195" s="5"/>
      <c r="C195" s="5" t="s">
        <v>183</v>
      </c>
      <c r="D195" s="5"/>
      <c r="E195" s="12" t="s">
        <v>184</v>
      </c>
      <c r="F195" s="12" t="s">
        <v>184</v>
      </c>
      <c r="G195" s="59" t="s">
        <v>169</v>
      </c>
      <c r="H195" s="118" t="s">
        <v>449</v>
      </c>
      <c r="I195" s="118"/>
      <c r="J195" s="118"/>
      <c r="K195" s="118"/>
      <c r="M195" s="118"/>
    </row>
    <row r="196" spans="1:16" ht="12.75" customHeight="1">
      <c r="A196" s="38"/>
      <c r="B196" s="5"/>
      <c r="C196" s="5" t="s">
        <v>185</v>
      </c>
      <c r="D196" s="5"/>
      <c r="E196" s="12" t="s">
        <v>186</v>
      </c>
      <c r="F196" s="92" t="s">
        <v>186</v>
      </c>
      <c r="G196" s="20" t="s">
        <v>105</v>
      </c>
      <c r="H196" s="118"/>
      <c r="I196" s="118"/>
      <c r="J196" s="118"/>
      <c r="K196" s="118"/>
      <c r="M196" s="118"/>
    </row>
    <row r="197" spans="1:16" customFormat="1">
      <c r="A197" s="102" t="s">
        <v>1128</v>
      </c>
      <c r="B197" s="102" t="s">
        <v>1129</v>
      </c>
      <c r="C197" s="102" t="s">
        <v>482</v>
      </c>
      <c r="D197" s="102" t="s">
        <v>1130</v>
      </c>
      <c r="E197" s="89">
        <v>3.28</v>
      </c>
      <c r="F197" s="89">
        <v>2.8</v>
      </c>
      <c r="G197" s="90">
        <f t="shared" ref="G197:G212" si="0">E197/F197-1</f>
        <v>0.17142857142857149</v>
      </c>
      <c r="H197" s="102" t="s">
        <v>141</v>
      </c>
      <c r="I197" s="102"/>
    </row>
    <row r="198" spans="1:16" customFormat="1">
      <c r="A198" s="102" t="s">
        <v>1131</v>
      </c>
      <c r="B198" s="102" t="s">
        <v>1129</v>
      </c>
      <c r="C198" s="102" t="s">
        <v>482</v>
      </c>
      <c r="D198" s="102" t="s">
        <v>1132</v>
      </c>
      <c r="E198" s="89">
        <v>6.56</v>
      </c>
      <c r="F198" s="89">
        <v>6.48</v>
      </c>
      <c r="G198" s="90">
        <f t="shared" si="0"/>
        <v>1.2345679012345512E-2</v>
      </c>
      <c r="H198" s="102" t="s">
        <v>598</v>
      </c>
      <c r="I198" s="102"/>
    </row>
    <row r="199" spans="1:16" customFormat="1">
      <c r="A199" s="102" t="s">
        <v>1133</v>
      </c>
      <c r="B199" s="102" t="s">
        <v>1129</v>
      </c>
      <c r="C199" s="102" t="s">
        <v>482</v>
      </c>
      <c r="D199" s="102" t="s">
        <v>1134</v>
      </c>
      <c r="E199" s="89">
        <v>1.84</v>
      </c>
      <c r="F199" s="89">
        <v>1.6</v>
      </c>
      <c r="G199" s="90">
        <f t="shared" si="0"/>
        <v>0.14999999999999991</v>
      </c>
      <c r="H199" s="102" t="s">
        <v>193</v>
      </c>
      <c r="I199" s="102"/>
    </row>
    <row r="200" spans="1:16" customFormat="1">
      <c r="A200" s="102" t="s">
        <v>1135</v>
      </c>
      <c r="B200" s="102" t="s">
        <v>1129</v>
      </c>
      <c r="C200" s="102" t="s">
        <v>482</v>
      </c>
      <c r="D200" s="102" t="s">
        <v>1136</v>
      </c>
      <c r="E200" s="89">
        <v>3.8</v>
      </c>
      <c r="F200" s="89">
        <v>3.76</v>
      </c>
      <c r="G200" s="90">
        <f t="shared" si="0"/>
        <v>1.0638297872340496E-2</v>
      </c>
      <c r="H200" s="102" t="s">
        <v>144</v>
      </c>
      <c r="I200" s="102"/>
    </row>
    <row r="201" spans="1:16" customFormat="1">
      <c r="A201" s="102" t="s">
        <v>1149</v>
      </c>
      <c r="B201" s="102" t="s">
        <v>1129</v>
      </c>
      <c r="C201" s="102" t="s">
        <v>482</v>
      </c>
      <c r="D201" s="102" t="s">
        <v>1150</v>
      </c>
      <c r="E201" s="89">
        <v>2.08</v>
      </c>
      <c r="F201" s="89">
        <v>2</v>
      </c>
      <c r="G201" s="90">
        <f t="shared" si="0"/>
        <v>4.0000000000000036E-2</v>
      </c>
      <c r="H201" s="102" t="s">
        <v>142</v>
      </c>
      <c r="I201" s="102"/>
    </row>
    <row r="202" spans="1:16" customFormat="1">
      <c r="A202" s="102" t="s">
        <v>1151</v>
      </c>
      <c r="B202" s="102" t="s">
        <v>1129</v>
      </c>
      <c r="C202" s="102" t="s">
        <v>482</v>
      </c>
      <c r="D202" s="102" t="s">
        <v>1152</v>
      </c>
      <c r="E202" s="89">
        <v>5.6</v>
      </c>
      <c r="F202" s="89">
        <v>5.51</v>
      </c>
      <c r="G202" s="90">
        <f t="shared" si="0"/>
        <v>1.6333938294010864E-2</v>
      </c>
      <c r="H202" s="102" t="s">
        <v>144</v>
      </c>
      <c r="I202" s="102"/>
    </row>
    <row r="203" spans="1:16" customFormat="1">
      <c r="A203" s="102" t="s">
        <v>1153</v>
      </c>
      <c r="B203" s="102" t="s">
        <v>1129</v>
      </c>
      <c r="C203" s="102" t="s">
        <v>482</v>
      </c>
      <c r="D203" s="102" t="s">
        <v>1154</v>
      </c>
      <c r="E203" s="89">
        <v>2.77</v>
      </c>
      <c r="F203" s="89">
        <v>2.7</v>
      </c>
      <c r="G203" s="90">
        <f t="shared" si="0"/>
        <v>2.5925925925925908E-2</v>
      </c>
      <c r="H203" s="102" t="s">
        <v>598</v>
      </c>
      <c r="I203" s="102"/>
    </row>
    <row r="204" spans="1:16" customFormat="1">
      <c r="A204" s="102" t="s">
        <v>1155</v>
      </c>
      <c r="B204" s="102" t="s">
        <v>1129</v>
      </c>
      <c r="C204" s="102" t="s">
        <v>482</v>
      </c>
      <c r="D204" s="102" t="s">
        <v>1156</v>
      </c>
      <c r="E204" s="89">
        <v>1.78</v>
      </c>
      <c r="F204" s="89">
        <v>1.7</v>
      </c>
      <c r="G204" s="90">
        <f t="shared" si="0"/>
        <v>4.705882352941182E-2</v>
      </c>
      <c r="H204" s="102" t="s">
        <v>143</v>
      </c>
      <c r="I204" s="102"/>
    </row>
    <row r="205" spans="1:16" customFormat="1">
      <c r="A205" s="102" t="s">
        <v>1137</v>
      </c>
      <c r="B205" s="102" t="s">
        <v>1129</v>
      </c>
      <c r="C205" s="102" t="s">
        <v>482</v>
      </c>
      <c r="D205" s="102" t="s">
        <v>1138</v>
      </c>
      <c r="E205" s="89">
        <v>6</v>
      </c>
      <c r="F205" s="89">
        <v>5.68</v>
      </c>
      <c r="G205" s="90">
        <f t="shared" si="0"/>
        <v>5.6338028169014231E-2</v>
      </c>
      <c r="H205" s="102" t="s">
        <v>139</v>
      </c>
      <c r="I205" s="102"/>
    </row>
    <row r="206" spans="1:16" customFormat="1">
      <c r="A206" s="102" t="s">
        <v>1147</v>
      </c>
      <c r="B206" s="102" t="s">
        <v>1129</v>
      </c>
      <c r="C206" s="102" t="s">
        <v>482</v>
      </c>
      <c r="D206" s="102" t="s">
        <v>1148</v>
      </c>
      <c r="E206" s="89">
        <v>5.6</v>
      </c>
      <c r="F206" s="89">
        <v>5</v>
      </c>
      <c r="G206" s="90">
        <f t="shared" si="0"/>
        <v>0.11999999999999988</v>
      </c>
      <c r="H206" s="102" t="s">
        <v>141</v>
      </c>
      <c r="I206" s="102"/>
    </row>
    <row r="207" spans="1:16" customFormat="1">
      <c r="A207" s="102" t="s">
        <v>1139</v>
      </c>
      <c r="B207" s="102" t="s">
        <v>1129</v>
      </c>
      <c r="C207" s="102" t="s">
        <v>482</v>
      </c>
      <c r="D207" s="102" t="s">
        <v>1140</v>
      </c>
      <c r="E207" s="89">
        <v>2</v>
      </c>
      <c r="F207" s="89">
        <v>1.6</v>
      </c>
      <c r="G207" s="90">
        <f t="shared" si="0"/>
        <v>0.25</v>
      </c>
      <c r="H207" s="102" t="s">
        <v>193</v>
      </c>
      <c r="I207" s="102"/>
    </row>
    <row r="208" spans="1:16" customFormat="1">
      <c r="A208" s="102" t="s">
        <v>1141</v>
      </c>
      <c r="B208" s="102" t="s">
        <v>1129</v>
      </c>
      <c r="C208" s="102" t="s">
        <v>482</v>
      </c>
      <c r="D208" s="102" t="s">
        <v>1142</v>
      </c>
      <c r="E208" s="89">
        <v>1.62</v>
      </c>
      <c r="F208" s="89">
        <v>1.47</v>
      </c>
      <c r="G208" s="90">
        <f t="shared" si="0"/>
        <v>0.10204081632653073</v>
      </c>
      <c r="H208" s="102" t="s">
        <v>144</v>
      </c>
      <c r="I208" s="102"/>
    </row>
    <row r="209" spans="1:12" customFormat="1">
      <c r="A209" s="102" t="s">
        <v>1157</v>
      </c>
      <c r="B209" s="102" t="s">
        <v>1129</v>
      </c>
      <c r="C209" s="102" t="s">
        <v>482</v>
      </c>
      <c r="D209" s="102" t="s">
        <v>1158</v>
      </c>
      <c r="E209" s="89">
        <v>1.66</v>
      </c>
      <c r="F209" s="89">
        <v>1.6</v>
      </c>
      <c r="G209" s="90">
        <f>E209/F209-1</f>
        <v>3.7499999999999867E-2</v>
      </c>
      <c r="H209" s="102" t="s">
        <v>193</v>
      </c>
      <c r="I209" s="102"/>
    </row>
    <row r="210" spans="1:12" customFormat="1">
      <c r="A210" s="102" t="s">
        <v>1143</v>
      </c>
      <c r="B210" s="102" t="s">
        <v>1129</v>
      </c>
      <c r="C210" s="102" t="s">
        <v>482</v>
      </c>
      <c r="D210" s="102" t="s">
        <v>1144</v>
      </c>
      <c r="E210" s="89">
        <v>2.84</v>
      </c>
      <c r="F210" s="89">
        <v>2.6</v>
      </c>
      <c r="G210" s="90">
        <f t="shared" si="0"/>
        <v>9.2307692307692202E-2</v>
      </c>
      <c r="H210" s="102" t="s">
        <v>193</v>
      </c>
      <c r="I210" s="102"/>
    </row>
    <row r="211" spans="1:12" customFormat="1">
      <c r="A211" s="102" t="s">
        <v>1160</v>
      </c>
      <c r="B211" s="102" t="s">
        <v>1129</v>
      </c>
      <c r="C211" s="102" t="s">
        <v>482</v>
      </c>
      <c r="D211" s="102" t="s">
        <v>1161</v>
      </c>
      <c r="E211" s="89">
        <v>1.7</v>
      </c>
      <c r="F211" s="89">
        <v>1.5</v>
      </c>
      <c r="G211" s="90">
        <f>E211/F211-1</f>
        <v>0.1333333333333333</v>
      </c>
      <c r="H211" s="102" t="s">
        <v>144</v>
      </c>
      <c r="I211" s="102"/>
    </row>
    <row r="212" spans="1:12" customFormat="1">
      <c r="A212" s="102" t="s">
        <v>1145</v>
      </c>
      <c r="B212" s="102" t="s">
        <v>1129</v>
      </c>
      <c r="C212" s="102" t="s">
        <v>482</v>
      </c>
      <c r="D212" s="102" t="s">
        <v>1146</v>
      </c>
      <c r="E212" s="89">
        <v>1.72</v>
      </c>
      <c r="F212" s="89">
        <v>1.7</v>
      </c>
      <c r="G212" s="90">
        <f t="shared" si="0"/>
        <v>1.1764705882352899E-2</v>
      </c>
      <c r="H212" s="102" t="s">
        <v>598</v>
      </c>
      <c r="I212" s="102"/>
    </row>
    <row r="213" spans="1:12" customFormat="1">
      <c r="A213" s="102"/>
      <c r="B213" s="102"/>
      <c r="C213" s="102"/>
      <c r="D213" s="102"/>
      <c r="E213" s="89"/>
      <c r="F213" s="89"/>
      <c r="G213" s="90"/>
      <c r="H213" s="102"/>
    </row>
    <row r="214" spans="1:12">
      <c r="A214" s="63" t="s">
        <v>1162</v>
      </c>
      <c r="B214" s="93"/>
      <c r="C214" s="93"/>
      <c r="D214" s="93"/>
      <c r="F214" s="134"/>
      <c r="G214" s="135"/>
      <c r="H214" s="131"/>
    </row>
    <row r="216" spans="1:12" ht="12.75" customHeight="1">
      <c r="A216" s="253" t="s">
        <v>801</v>
      </c>
      <c r="B216" s="253"/>
      <c r="C216" s="253"/>
      <c r="D216" s="253"/>
      <c r="E216" s="253"/>
      <c r="F216" s="253"/>
      <c r="G216" s="253"/>
      <c r="H216" s="253"/>
      <c r="I216" s="253"/>
      <c r="J216" s="253"/>
      <c r="K216" s="253"/>
      <c r="L216" s="253"/>
    </row>
    <row r="217" spans="1:12">
      <c r="A217" s="253"/>
      <c r="B217" s="253"/>
      <c r="C217" s="253"/>
      <c r="D217" s="253"/>
      <c r="E217" s="253"/>
      <c r="F217" s="253"/>
      <c r="G217" s="253"/>
      <c r="H217" s="253"/>
      <c r="I217" s="253"/>
      <c r="J217" s="253"/>
      <c r="K217" s="253"/>
      <c r="L217" s="253"/>
    </row>
    <row r="218" spans="1:12">
      <c r="A218" s="253"/>
      <c r="B218" s="253"/>
      <c r="C218" s="253"/>
      <c r="D218" s="253"/>
      <c r="E218" s="253"/>
      <c r="F218" s="253"/>
      <c r="G218" s="253"/>
      <c r="H218" s="253"/>
      <c r="I218" s="253"/>
      <c r="J218" s="253"/>
      <c r="K218" s="253"/>
      <c r="L218" s="253"/>
    </row>
    <row r="219" spans="1:12">
      <c r="A219" s="253"/>
      <c r="B219" s="253"/>
      <c r="C219" s="253"/>
      <c r="D219" s="253"/>
      <c r="E219" s="253"/>
      <c r="F219" s="253"/>
      <c r="G219" s="253"/>
      <c r="H219" s="253"/>
      <c r="I219" s="253"/>
      <c r="J219" s="253"/>
      <c r="K219" s="253"/>
      <c r="L219" s="253"/>
    </row>
    <row r="220" spans="1:12">
      <c r="A220" s="253"/>
      <c r="B220" s="253"/>
      <c r="C220" s="253"/>
      <c r="D220" s="253"/>
      <c r="E220" s="253"/>
      <c r="F220" s="253"/>
      <c r="G220" s="253"/>
      <c r="H220" s="253"/>
      <c r="I220" s="253"/>
      <c r="J220" s="253"/>
      <c r="K220" s="253"/>
      <c r="L220" s="253"/>
    </row>
    <row r="221" spans="1:12">
      <c r="A221" s="253"/>
      <c r="B221" s="253"/>
      <c r="C221" s="253"/>
      <c r="D221" s="253"/>
      <c r="E221" s="253"/>
      <c r="F221" s="253"/>
      <c r="G221" s="253"/>
      <c r="H221" s="253"/>
      <c r="I221" s="253"/>
      <c r="J221" s="253"/>
      <c r="K221" s="253"/>
      <c r="L221" s="253"/>
    </row>
    <row r="222" spans="1:12">
      <c r="A222" s="253"/>
      <c r="B222" s="253"/>
      <c r="C222" s="253"/>
      <c r="D222" s="253"/>
      <c r="E222" s="253"/>
      <c r="F222" s="253"/>
      <c r="G222" s="253"/>
      <c r="H222" s="253"/>
      <c r="I222" s="253"/>
      <c r="J222" s="253"/>
      <c r="K222" s="253"/>
      <c r="L222" s="253"/>
    </row>
    <row r="223" spans="1:12">
      <c r="A223" s="253"/>
      <c r="B223" s="253"/>
      <c r="C223" s="253"/>
      <c r="D223" s="253"/>
      <c r="E223" s="253"/>
      <c r="F223" s="253"/>
      <c r="G223" s="253"/>
      <c r="H223" s="253"/>
      <c r="I223" s="253"/>
      <c r="J223" s="253"/>
      <c r="K223" s="253"/>
      <c r="L223" s="253"/>
    </row>
    <row r="224" spans="1:12">
      <c r="A224" s="253"/>
      <c r="B224" s="253"/>
      <c r="C224" s="253"/>
      <c r="D224" s="253"/>
      <c r="E224" s="253"/>
      <c r="F224" s="253"/>
      <c r="G224" s="253"/>
      <c r="H224" s="253"/>
      <c r="I224" s="253"/>
      <c r="J224" s="253"/>
      <c r="K224" s="253"/>
      <c r="L224" s="253"/>
    </row>
    <row r="225" spans="1:12">
      <c r="A225" s="253"/>
      <c r="B225" s="253"/>
      <c r="C225" s="253"/>
      <c r="D225" s="253"/>
      <c r="E225" s="253"/>
      <c r="F225" s="253"/>
      <c r="G225" s="253"/>
      <c r="H225" s="253"/>
      <c r="I225" s="253"/>
      <c r="J225" s="253"/>
      <c r="K225" s="253"/>
      <c r="L225" s="253"/>
    </row>
  </sheetData>
  <mergeCells count="1">
    <mergeCell ref="A216:L225"/>
  </mergeCells>
  <hyperlinks>
    <hyperlink ref="C4" r:id="rId1" xr:uid="{E4CD8FF5-C84A-48E5-9F13-CF7575525D0C}"/>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2D14F1-CF15-48F1-8A43-F979DA631E1F}">
  <dimension ref="A1:EJ292"/>
  <sheetViews>
    <sheetView workbookViewId="0">
      <selection activeCell="C1" sqref="C1"/>
    </sheetView>
  </sheetViews>
  <sheetFormatPr defaultColWidth="9.140625" defaultRowHeight="12.75"/>
  <cols>
    <col min="1" max="1" width="27.42578125" style="95" customWidth="1"/>
    <col min="2" max="2" width="13" style="95" customWidth="1"/>
    <col min="3" max="3" width="14.85546875" style="95" customWidth="1"/>
    <col min="4" max="4" width="15.28515625" style="95" customWidth="1"/>
    <col min="5" max="5" width="15.5703125" style="94" customWidth="1"/>
    <col min="6" max="6" width="10.42578125" style="95" bestFit="1" customWidth="1"/>
    <col min="7" max="7" width="10.85546875" style="95" customWidth="1"/>
    <col min="8" max="8" width="17.5703125" style="95" customWidth="1"/>
    <col min="9" max="9" width="10.7109375" style="95" customWidth="1"/>
    <col min="10" max="10" width="10.5703125" style="95" customWidth="1"/>
    <col min="11" max="11" width="10.42578125" style="95" customWidth="1"/>
    <col min="12" max="12" width="11.28515625" style="95" bestFit="1" customWidth="1"/>
    <col min="13" max="13" width="16.140625" style="95" customWidth="1"/>
    <col min="14" max="16" width="12.5703125" style="95" bestFit="1" customWidth="1"/>
    <col min="17" max="17" width="10.140625" style="95" bestFit="1" customWidth="1"/>
    <col min="18" max="18" width="11.7109375" style="95" customWidth="1"/>
    <col min="19" max="19" width="8.28515625" style="95" bestFit="1" customWidth="1"/>
    <col min="20" max="20" width="14.5703125" style="95" bestFit="1" customWidth="1"/>
    <col min="21" max="21" width="7.42578125" style="95" bestFit="1" customWidth="1"/>
    <col min="22" max="16384" width="9.140625" style="95"/>
  </cols>
  <sheetData>
    <row r="1" spans="1:25" ht="15.75">
      <c r="A1" s="5" t="s">
        <v>468</v>
      </c>
      <c r="B1" s="234">
        <f>D179</f>
        <v>45716</v>
      </c>
      <c r="C1" s="233"/>
      <c r="D1" s="203"/>
      <c r="E1" s="147"/>
      <c r="F1" s="206"/>
      <c r="G1" s="208"/>
      <c r="H1" s="210"/>
      <c r="I1" s="208"/>
      <c r="J1" s="210"/>
      <c r="K1" s="211"/>
      <c r="L1" s="211"/>
      <c r="M1" s="209"/>
      <c r="N1" s="209"/>
      <c r="O1" s="213"/>
      <c r="P1" s="213"/>
      <c r="Q1" s="213"/>
      <c r="R1" s="213"/>
      <c r="S1" s="213"/>
      <c r="T1" s="214"/>
      <c r="U1" s="129"/>
    </row>
    <row r="2" spans="1:25" ht="15.75">
      <c r="A2" s="39" t="s">
        <v>483</v>
      </c>
      <c r="B2" s="93"/>
      <c r="C2" s="137"/>
      <c r="D2" s="47"/>
      <c r="E2" s="47"/>
      <c r="F2" s="207"/>
      <c r="G2" s="208"/>
      <c r="H2" s="219"/>
      <c r="I2" s="225"/>
      <c r="J2" s="225"/>
      <c r="K2" s="225"/>
      <c r="L2" s="225"/>
      <c r="M2" s="225"/>
      <c r="N2" s="225"/>
      <c r="O2" s="225"/>
      <c r="P2" s="225"/>
      <c r="Q2" s="193"/>
      <c r="R2" s="193"/>
      <c r="S2" s="193"/>
      <c r="T2" s="193"/>
    </row>
    <row r="3" spans="1:25" ht="15.75">
      <c r="A3" s="39" t="s">
        <v>1106</v>
      </c>
      <c r="B3" s="93"/>
      <c r="C3" s="93"/>
      <c r="D3" s="47"/>
      <c r="E3" s="47"/>
      <c r="F3" s="207"/>
      <c r="G3" s="208"/>
      <c r="H3" s="225"/>
      <c r="I3" s="225"/>
      <c r="J3" s="225"/>
      <c r="K3" s="225"/>
      <c r="L3" s="225"/>
      <c r="M3" s="225"/>
      <c r="N3" s="225"/>
      <c r="O3" s="225"/>
      <c r="P3" s="225"/>
      <c r="Q3" s="193"/>
      <c r="R3" s="193"/>
      <c r="S3" s="193"/>
      <c r="T3" s="193"/>
    </row>
    <row r="4" spans="1:25" s="7" customFormat="1" ht="15.75">
      <c r="A4" s="93"/>
      <c r="B4" s="121"/>
      <c r="C4" s="236" t="s">
        <v>806</v>
      </c>
      <c r="D4" s="121"/>
      <c r="E4" s="122"/>
      <c r="F4" s="207"/>
      <c r="G4" s="237"/>
      <c r="H4" s="216"/>
      <c r="I4" s="216"/>
      <c r="J4" s="216"/>
      <c r="K4" s="216"/>
      <c r="L4" s="216"/>
      <c r="M4" s="216"/>
      <c r="N4" s="216"/>
      <c r="O4" s="217"/>
      <c r="P4" s="220"/>
      <c r="Q4" s="193"/>
      <c r="R4" s="193"/>
      <c r="S4" s="193"/>
      <c r="T4" s="193"/>
      <c r="U4" s="193"/>
      <c r="V4" s="193"/>
      <c r="W4" s="193"/>
      <c r="X4" s="95"/>
      <c r="Y4" s="95"/>
    </row>
    <row r="5" spans="1:25" s="7" customFormat="1" ht="15.75">
      <c r="A5" s="93"/>
      <c r="B5" s="121"/>
      <c r="C5" s="194"/>
      <c r="D5" s="121"/>
      <c r="E5" s="122"/>
      <c r="F5" s="207"/>
      <c r="G5" s="237"/>
      <c r="H5" s="218"/>
      <c r="I5" s="216"/>
      <c r="J5" s="216"/>
      <c r="K5" s="216"/>
      <c r="L5" s="216"/>
      <c r="M5" s="216"/>
      <c r="N5" s="216"/>
      <c r="O5" s="221"/>
      <c r="P5" s="221"/>
      <c r="Q5" s="212"/>
      <c r="R5" s="212"/>
      <c r="S5" s="212"/>
      <c r="T5" s="212"/>
      <c r="U5" s="212"/>
      <c r="V5" s="212"/>
      <c r="W5" s="212"/>
    </row>
    <row r="6" spans="1:25" s="7" customFormat="1" ht="15.75">
      <c r="A6" s="93"/>
      <c r="B6" s="121"/>
      <c r="C6" s="194"/>
      <c r="D6" s="121"/>
      <c r="E6" s="122"/>
      <c r="F6" s="140"/>
      <c r="G6" s="238"/>
      <c r="H6" s="226"/>
      <c r="I6" s="226"/>
      <c r="J6" s="226"/>
      <c r="K6" s="226"/>
      <c r="L6" s="226"/>
      <c r="M6" s="226"/>
      <c r="N6" s="226"/>
      <c r="O6" s="222"/>
      <c r="P6" s="222"/>
      <c r="Q6" s="212"/>
      <c r="R6" s="212"/>
      <c r="S6" s="212"/>
      <c r="T6" s="212"/>
      <c r="U6" s="212"/>
      <c r="V6" s="212"/>
      <c r="W6" s="212"/>
    </row>
    <row r="7" spans="1:25" s="7" customFormat="1">
      <c r="A7" s="181" t="s">
        <v>569</v>
      </c>
      <c r="B7" s="190"/>
      <c r="C7" s="190"/>
      <c r="D7" s="185"/>
      <c r="E7" s="185"/>
      <c r="F7" s="140"/>
      <c r="G7" s="240"/>
      <c r="H7" s="216"/>
      <c r="I7" s="216"/>
      <c r="J7" s="216"/>
      <c r="K7" s="216"/>
      <c r="L7" s="216"/>
      <c r="M7" s="216"/>
      <c r="N7" s="216"/>
      <c r="O7" s="215"/>
    </row>
    <row r="8" spans="1:25" s="7" customFormat="1">
      <c r="A8" s="138" t="s">
        <v>570</v>
      </c>
      <c r="B8" s="190"/>
      <c r="C8" s="190"/>
      <c r="D8" s="185"/>
      <c r="E8" s="185"/>
      <c r="F8" s="140"/>
      <c r="G8" s="241"/>
      <c r="H8" s="241"/>
      <c r="I8" s="241"/>
      <c r="J8" s="241"/>
      <c r="K8" s="242"/>
      <c r="L8" s="242"/>
      <c r="M8" s="243"/>
      <c r="N8" s="243"/>
      <c r="O8" s="243"/>
      <c r="P8" s="216"/>
      <c r="Q8" s="216"/>
      <c r="R8" s="216"/>
      <c r="S8" s="216"/>
      <c r="T8" s="215"/>
    </row>
    <row r="9" spans="1:25" s="7" customFormat="1">
      <c r="A9" s="181"/>
      <c r="B9" s="183" t="s">
        <v>571</v>
      </c>
      <c r="C9" s="183" t="s">
        <v>572</v>
      </c>
      <c r="D9" s="184" t="s">
        <v>573</v>
      </c>
      <c r="E9" s="184" t="s">
        <v>574</v>
      </c>
      <c r="F9" s="140"/>
      <c r="G9" s="244"/>
      <c r="H9" s="244"/>
      <c r="I9" s="245"/>
      <c r="J9" s="245"/>
      <c r="K9" s="246"/>
      <c r="L9" s="247"/>
      <c r="M9" s="248"/>
      <c r="N9" s="248"/>
      <c r="O9" s="248"/>
      <c r="P9" s="216"/>
      <c r="Q9" s="216"/>
      <c r="R9" s="216"/>
      <c r="S9" s="216"/>
      <c r="T9" s="215"/>
    </row>
    <row r="10" spans="1:25" s="7" customFormat="1">
      <c r="A10" s="181"/>
      <c r="B10" s="183" t="s">
        <v>482</v>
      </c>
      <c r="C10" s="183" t="s">
        <v>482</v>
      </c>
      <c r="D10" s="184"/>
      <c r="E10" s="184"/>
      <c r="F10" s="140"/>
      <c r="G10" s="244"/>
      <c r="H10" s="244"/>
      <c r="I10" s="244"/>
      <c r="J10" s="244"/>
      <c r="K10" s="249"/>
      <c r="L10" s="250"/>
      <c r="M10" s="251"/>
      <c r="N10" s="251"/>
      <c r="O10" s="251"/>
      <c r="P10" s="142"/>
      <c r="Q10" s="142"/>
      <c r="R10" s="142"/>
      <c r="T10" s="215"/>
    </row>
    <row r="11" spans="1:25" s="7" customFormat="1">
      <c r="A11" s="138" t="s">
        <v>837</v>
      </c>
      <c r="B11" s="190">
        <v>6.4699999999999994E-2</v>
      </c>
      <c r="C11" s="190">
        <v>8.7499999999999994E-2</v>
      </c>
      <c r="D11" s="185">
        <v>0</v>
      </c>
      <c r="E11" s="185">
        <v>1</v>
      </c>
      <c r="F11" s="140"/>
      <c r="G11" s="244"/>
      <c r="H11" s="244"/>
      <c r="I11" s="244"/>
      <c r="J11" s="244"/>
      <c r="K11" s="249"/>
      <c r="L11" s="250"/>
      <c r="M11" s="251"/>
      <c r="N11" s="251"/>
      <c r="O11" s="251"/>
      <c r="P11" s="142"/>
      <c r="Q11" s="142"/>
      <c r="R11" s="142"/>
      <c r="T11" s="215"/>
    </row>
    <row r="12" spans="1:25" s="7" customFormat="1">
      <c r="A12" s="138">
        <v>2024</v>
      </c>
      <c r="B12" s="190">
        <v>6.25E-2</v>
      </c>
      <c r="C12" s="190">
        <v>8.3099999999999993E-2</v>
      </c>
      <c r="D12" s="185">
        <v>2</v>
      </c>
      <c r="E12" s="185">
        <v>2</v>
      </c>
      <c r="F12" s="140"/>
      <c r="G12" s="244"/>
      <c r="H12" s="244"/>
      <c r="I12" s="244"/>
      <c r="J12" s="244"/>
      <c r="K12" s="249"/>
      <c r="L12" s="250"/>
      <c r="M12" s="251"/>
      <c r="N12" s="251"/>
      <c r="O12" s="251"/>
      <c r="P12" s="142"/>
      <c r="Q12" s="142"/>
      <c r="R12" s="142"/>
      <c r="T12" s="215"/>
    </row>
    <row r="13" spans="1:25" s="7" customFormat="1">
      <c r="A13" s="138">
        <v>2023</v>
      </c>
      <c r="B13" s="190">
        <v>7.0099999999999996E-2</v>
      </c>
      <c r="C13" s="190">
        <v>8.6800000000000002E-2</v>
      </c>
      <c r="D13" s="185">
        <v>3</v>
      </c>
      <c r="E13" s="185">
        <v>4</v>
      </c>
      <c r="F13" s="140"/>
      <c r="G13" s="244"/>
      <c r="H13" s="244"/>
      <c r="I13" s="244"/>
      <c r="J13" s="244"/>
      <c r="K13" s="249"/>
      <c r="L13" s="250"/>
      <c r="M13" s="251"/>
      <c r="N13" s="251"/>
      <c r="O13" s="251"/>
      <c r="P13" s="142"/>
      <c r="Q13" s="142"/>
      <c r="R13" s="142"/>
      <c r="T13" s="215"/>
    </row>
    <row r="14" spans="1:25" s="7" customFormat="1">
      <c r="A14" s="138">
        <v>2022</v>
      </c>
      <c r="B14" s="190">
        <v>8.3299999999999999E-2</v>
      </c>
      <c r="C14" s="190">
        <v>0.11799999999999999</v>
      </c>
      <c r="D14" s="185">
        <v>11</v>
      </c>
      <c r="E14" s="185">
        <v>0</v>
      </c>
      <c r="F14" s="140"/>
      <c r="G14" s="244"/>
      <c r="H14" s="244"/>
      <c r="I14" s="245"/>
      <c r="J14" s="245"/>
      <c r="K14" s="246"/>
      <c r="L14" s="247"/>
      <c r="M14" s="248"/>
      <c r="N14" s="248"/>
      <c r="O14" s="248"/>
      <c r="P14" s="216"/>
      <c r="Q14" s="216"/>
      <c r="R14" s="216"/>
      <c r="S14" s="216"/>
      <c r="T14" s="215"/>
    </row>
    <row r="15" spans="1:25" s="7" customFormat="1">
      <c r="A15" s="138">
        <v>2021</v>
      </c>
      <c r="B15" s="190">
        <v>8.3299999999999999E-2</v>
      </c>
      <c r="C15" s="190">
        <v>0.1176</v>
      </c>
      <c r="D15" s="185">
        <v>10</v>
      </c>
      <c r="E15" s="185">
        <v>1</v>
      </c>
      <c r="F15" s="140"/>
      <c r="G15" s="140"/>
      <c r="H15" s="240"/>
      <c r="I15" s="216"/>
      <c r="J15" s="216"/>
      <c r="K15" s="216"/>
      <c r="L15" s="252"/>
      <c r="M15" s="216"/>
      <c r="N15" s="216"/>
      <c r="O15" s="216"/>
      <c r="P15" s="215"/>
    </row>
    <row r="16" spans="1:25" s="7" customFormat="1">
      <c r="A16" s="138">
        <v>2020</v>
      </c>
      <c r="B16" s="190">
        <v>6.25E-2</v>
      </c>
      <c r="C16" s="190">
        <v>8.6300000000000002E-2</v>
      </c>
      <c r="D16" s="185">
        <v>6</v>
      </c>
      <c r="E16" s="185">
        <v>42</v>
      </c>
      <c r="F16" s="140"/>
      <c r="G16" s="140"/>
      <c r="H16" s="240"/>
      <c r="I16" s="216"/>
      <c r="J16" s="216"/>
      <c r="K16" s="216"/>
      <c r="L16" s="252"/>
      <c r="M16" s="216"/>
      <c r="N16" s="216"/>
      <c r="O16" s="216"/>
    </row>
    <row r="17" spans="1:20" s="7" customFormat="1">
      <c r="A17" s="138">
        <v>2019</v>
      </c>
      <c r="B17" s="190">
        <v>8.6499999999999994E-2</v>
      </c>
      <c r="C17" s="190">
        <v>9.8000000000000004E-2</v>
      </c>
      <c r="D17" s="185">
        <v>6</v>
      </c>
      <c r="E17" s="185">
        <v>0</v>
      </c>
      <c r="F17" s="140"/>
      <c r="G17" s="140"/>
      <c r="H17" s="240"/>
      <c r="I17" s="216"/>
      <c r="J17" s="216"/>
      <c r="K17" s="216"/>
      <c r="L17" s="252"/>
      <c r="M17" s="216"/>
      <c r="N17" s="216"/>
      <c r="O17" s="216"/>
    </row>
    <row r="18" spans="1:20" s="7" customFormat="1">
      <c r="A18" s="138">
        <v>2018</v>
      </c>
      <c r="B18" s="190">
        <v>0.10059999999999999</v>
      </c>
      <c r="C18" s="190">
        <v>0.1348</v>
      </c>
      <c r="D18" s="185">
        <v>8</v>
      </c>
      <c r="E18" s="185">
        <v>0</v>
      </c>
      <c r="F18" s="140"/>
      <c r="G18" s="140"/>
      <c r="H18" s="240"/>
      <c r="I18" s="216"/>
      <c r="J18" s="216"/>
      <c r="K18" s="216"/>
      <c r="L18" s="252"/>
      <c r="M18" s="216"/>
      <c r="N18" s="216"/>
      <c r="O18" s="216"/>
    </row>
    <row r="19" spans="1:20" s="7" customFormat="1">
      <c r="A19" s="138">
        <v>2017</v>
      </c>
      <c r="B19" s="190">
        <v>8.6999999999999994E-2</v>
      </c>
      <c r="C19" s="190">
        <v>0.11360000000000001</v>
      </c>
      <c r="D19" s="185">
        <v>4</v>
      </c>
      <c r="E19" s="185">
        <v>2</v>
      </c>
      <c r="F19" s="140"/>
      <c r="G19" s="140"/>
      <c r="H19" s="240"/>
      <c r="I19" s="216"/>
      <c r="J19" s="216"/>
      <c r="K19" s="216"/>
      <c r="L19" s="252"/>
      <c r="M19" s="216"/>
      <c r="N19" s="216"/>
      <c r="O19" s="216"/>
    </row>
    <row r="20" spans="1:20" s="7" customFormat="1">
      <c r="A20" s="138">
        <v>2016</v>
      </c>
      <c r="B20" s="190">
        <v>8.2000000000000003E-2</v>
      </c>
      <c r="C20" s="190">
        <v>0.1051</v>
      </c>
      <c r="D20" s="185">
        <v>2</v>
      </c>
      <c r="E20" s="185">
        <v>2</v>
      </c>
      <c r="F20" s="140"/>
      <c r="G20" s="140"/>
      <c r="H20" s="240"/>
      <c r="I20" s="216"/>
      <c r="J20" s="216"/>
      <c r="K20" s="216"/>
      <c r="L20" s="252"/>
      <c r="M20" s="216"/>
      <c r="N20" s="216"/>
      <c r="O20" s="216"/>
    </row>
    <row r="21" spans="1:20" s="7" customFormat="1">
      <c r="A21" s="138">
        <v>2015</v>
      </c>
      <c r="B21" s="190">
        <v>0.1</v>
      </c>
      <c r="C21" s="190">
        <v>0.1308</v>
      </c>
      <c r="D21" s="185">
        <v>3</v>
      </c>
      <c r="E21" s="185">
        <v>3</v>
      </c>
      <c r="F21" s="140"/>
      <c r="G21" s="140"/>
      <c r="H21" s="216"/>
      <c r="I21" s="216"/>
      <c r="J21" s="216"/>
      <c r="K21" s="216"/>
      <c r="L21" s="216"/>
      <c r="M21" s="216"/>
      <c r="N21" s="216"/>
    </row>
    <row r="22" spans="1:20" s="7" customFormat="1">
      <c r="A22" s="138">
        <v>2014</v>
      </c>
      <c r="B22" s="190">
        <v>0.1111</v>
      </c>
      <c r="C22" s="190">
        <v>0.17499999999999999</v>
      </c>
      <c r="D22" s="185">
        <v>8</v>
      </c>
      <c r="E22" s="185">
        <v>1</v>
      </c>
      <c r="F22" s="140"/>
      <c r="G22" s="140"/>
      <c r="H22" s="218"/>
      <c r="I22" s="216"/>
      <c r="J22" s="216"/>
      <c r="K22" s="216"/>
      <c r="L22" s="216"/>
      <c r="M22" s="216"/>
      <c r="N22" s="216"/>
    </row>
    <row r="23" spans="1:20" s="7" customFormat="1">
      <c r="A23" s="138">
        <v>2013</v>
      </c>
      <c r="B23" s="190">
        <v>0.1176</v>
      </c>
      <c r="C23" s="190">
        <v>0.20380000000000001</v>
      </c>
      <c r="D23" s="185">
        <v>19</v>
      </c>
      <c r="E23" s="185">
        <v>0</v>
      </c>
      <c r="F23" s="140"/>
      <c r="G23" s="140"/>
      <c r="H23" s="216"/>
      <c r="I23" s="216"/>
      <c r="J23" s="216"/>
      <c r="K23" s="216"/>
      <c r="L23" s="216"/>
      <c r="M23" s="216"/>
      <c r="N23" s="216"/>
    </row>
    <row r="24" spans="1:20" s="7" customFormat="1">
      <c r="A24" s="138">
        <v>2012</v>
      </c>
      <c r="B24" s="190">
        <v>0.125</v>
      </c>
      <c r="C24" s="190">
        <v>0.20200000000000001</v>
      </c>
      <c r="D24" s="185">
        <v>14</v>
      </c>
      <c r="E24" s="185">
        <v>1</v>
      </c>
      <c r="F24" s="140"/>
      <c r="G24" s="140"/>
      <c r="H24" s="216"/>
      <c r="I24" s="216"/>
      <c r="J24" s="216"/>
      <c r="K24" s="216"/>
      <c r="L24" s="216"/>
      <c r="M24" s="216"/>
      <c r="N24" s="216"/>
    </row>
    <row r="25" spans="1:20" s="7" customFormat="1">
      <c r="A25" s="93"/>
      <c r="B25" s="121"/>
      <c r="C25" s="194"/>
      <c r="D25" s="121"/>
      <c r="E25" s="122"/>
      <c r="F25" s="123"/>
      <c r="G25" s="140"/>
      <c r="H25" s="227"/>
      <c r="I25" s="227"/>
      <c r="J25" s="227"/>
      <c r="K25" s="227"/>
      <c r="L25" s="227"/>
      <c r="M25" s="227"/>
      <c r="N25" s="227"/>
    </row>
    <row r="26" spans="1:20" s="7" customFormat="1">
      <c r="A26" s="93"/>
      <c r="B26" s="121"/>
      <c r="C26" s="194"/>
      <c r="D26" s="121"/>
      <c r="E26" s="122"/>
      <c r="F26" s="123"/>
      <c r="K26" s="139"/>
      <c r="L26" s="139"/>
      <c r="M26" s="166"/>
      <c r="N26" s="140"/>
      <c r="O26" s="140"/>
      <c r="P26" s="141"/>
      <c r="Q26" s="142"/>
      <c r="R26" s="142"/>
      <c r="S26" s="142"/>
      <c r="T26" s="142"/>
    </row>
    <row r="27" spans="1:20" s="7" customFormat="1">
      <c r="A27" s="152" t="s">
        <v>137</v>
      </c>
      <c r="B27" s="156" t="s">
        <v>158</v>
      </c>
      <c r="C27" s="157" t="s">
        <v>523</v>
      </c>
      <c r="D27" s="158" t="s">
        <v>524</v>
      </c>
      <c r="E27" s="159"/>
      <c r="F27" s="156" t="s">
        <v>158</v>
      </c>
      <c r="G27" s="157" t="s">
        <v>523</v>
      </c>
      <c r="H27" s="158" t="s">
        <v>524</v>
      </c>
      <c r="I27" s="159"/>
      <c r="J27" s="156" t="s">
        <v>158</v>
      </c>
      <c r="K27" s="157" t="s">
        <v>523</v>
      </c>
      <c r="L27" s="158" t="s">
        <v>524</v>
      </c>
      <c r="M27" s="166"/>
      <c r="N27" s="156" t="s">
        <v>158</v>
      </c>
      <c r="O27" s="157" t="s">
        <v>523</v>
      </c>
      <c r="P27" s="158" t="s">
        <v>524</v>
      </c>
      <c r="Q27" s="142"/>
      <c r="R27" s="142"/>
      <c r="S27" s="142"/>
      <c r="T27" s="142"/>
    </row>
    <row r="28" spans="1:20" s="7" customFormat="1">
      <c r="A28" s="153"/>
      <c r="B28" s="160" t="s">
        <v>107</v>
      </c>
      <c r="C28" s="161" t="s">
        <v>107</v>
      </c>
      <c r="D28" s="162" t="s">
        <v>107</v>
      </c>
      <c r="E28" s="159"/>
      <c r="F28" s="160" t="s">
        <v>154</v>
      </c>
      <c r="G28" s="161" t="s">
        <v>154</v>
      </c>
      <c r="H28" s="162" t="s">
        <v>154</v>
      </c>
      <c r="I28" s="159"/>
      <c r="J28" s="160" t="s">
        <v>422</v>
      </c>
      <c r="K28" s="161" t="s">
        <v>422</v>
      </c>
      <c r="L28" s="162" t="s">
        <v>422</v>
      </c>
      <c r="M28" s="166"/>
      <c r="N28" s="160" t="s">
        <v>543</v>
      </c>
      <c r="O28" s="161" t="s">
        <v>543</v>
      </c>
      <c r="P28" s="162" t="s">
        <v>543</v>
      </c>
      <c r="Q28" s="142"/>
      <c r="R28" s="142"/>
      <c r="S28" s="142"/>
      <c r="T28" s="142"/>
    </row>
    <row r="29" spans="1:20" s="7" customFormat="1">
      <c r="A29" s="155" t="s">
        <v>651</v>
      </c>
      <c r="B29" s="163">
        <v>22</v>
      </c>
      <c r="C29" s="164">
        <v>5</v>
      </c>
      <c r="D29" s="165">
        <v>22</v>
      </c>
      <c r="E29" s="166"/>
      <c r="F29" s="167">
        <v>8.9815442314313699E-3</v>
      </c>
      <c r="G29" s="169">
        <v>1.2392502193446888E-2</v>
      </c>
      <c r="H29" s="168">
        <v>9.8661992767207548E-3</v>
      </c>
      <c r="I29" s="166"/>
      <c r="J29" s="163">
        <v>17</v>
      </c>
      <c r="K29" s="164">
        <v>5</v>
      </c>
      <c r="L29" s="165">
        <v>8</v>
      </c>
      <c r="M29" s="166"/>
      <c r="N29" s="167">
        <v>1.0121710334923347E-2</v>
      </c>
      <c r="O29" s="169">
        <v>1.6821362456567002E-2</v>
      </c>
      <c r="P29" s="168">
        <v>3.1001150103997236E-2</v>
      </c>
      <c r="Q29" s="142"/>
      <c r="R29" s="142"/>
      <c r="S29" s="142"/>
      <c r="T29" s="142"/>
    </row>
    <row r="30" spans="1:20" s="7" customFormat="1">
      <c r="A30" s="155" t="s">
        <v>144</v>
      </c>
      <c r="B30" s="163">
        <v>50</v>
      </c>
      <c r="C30" s="164">
        <v>62</v>
      </c>
      <c r="D30" s="165">
        <v>83</v>
      </c>
      <c r="E30" s="166"/>
      <c r="F30" s="167">
        <v>6.9831893683581017E-3</v>
      </c>
      <c r="G30" s="169">
        <v>1.1238149817397939E-2</v>
      </c>
      <c r="H30" s="168">
        <v>1.3683798716672885E-2</v>
      </c>
      <c r="I30" s="166"/>
      <c r="J30" s="163">
        <v>33</v>
      </c>
      <c r="K30" s="164">
        <v>36</v>
      </c>
      <c r="L30" s="165">
        <v>45</v>
      </c>
      <c r="M30" s="166"/>
      <c r="N30" s="167">
        <v>1.817312901897639E-2</v>
      </c>
      <c r="O30" s="169">
        <v>1.8740203703977148E-2</v>
      </c>
      <c r="P30" s="168">
        <v>2.6823690135326407E-2</v>
      </c>
      <c r="Q30" s="142"/>
      <c r="R30" s="142"/>
      <c r="S30" s="142"/>
      <c r="T30" s="142"/>
    </row>
    <row r="31" spans="1:20" s="7" customFormat="1">
      <c r="A31" s="155" t="s">
        <v>142</v>
      </c>
      <c r="B31" s="163">
        <v>38</v>
      </c>
      <c r="C31" s="164">
        <v>18</v>
      </c>
      <c r="D31" s="165">
        <v>26</v>
      </c>
      <c r="E31" s="166"/>
      <c r="F31" s="167">
        <v>2.3620627310197241E-2</v>
      </c>
      <c r="G31" s="169">
        <v>4.3249615900837505E-3</v>
      </c>
      <c r="H31" s="168">
        <v>2.1476637290460808E-2</v>
      </c>
      <c r="I31" s="166"/>
      <c r="J31" s="163">
        <v>35</v>
      </c>
      <c r="K31" s="164">
        <v>5</v>
      </c>
      <c r="L31" s="165">
        <v>16</v>
      </c>
      <c r="M31" s="166"/>
      <c r="N31" s="167">
        <v>2.4113951696606351E-2</v>
      </c>
      <c r="O31" s="169">
        <v>1.5229360949214248E-2</v>
      </c>
      <c r="P31" s="168">
        <v>3.3183150769274972E-2</v>
      </c>
      <c r="Q31" s="142"/>
      <c r="R31" s="142"/>
      <c r="S31" s="142"/>
      <c r="T31" s="142"/>
    </row>
    <row r="32" spans="1:20" s="7" customFormat="1" ht="15.75">
      <c r="A32" s="155" t="s">
        <v>192</v>
      </c>
      <c r="B32" s="163">
        <v>22</v>
      </c>
      <c r="C32" s="164">
        <v>19</v>
      </c>
      <c r="D32" s="165">
        <v>32</v>
      </c>
      <c r="E32" s="166"/>
      <c r="F32" s="167">
        <v>3.283246506886258E-2</v>
      </c>
      <c r="G32" s="169">
        <v>2.6469753585607894E-2</v>
      </c>
      <c r="H32" s="168">
        <v>2.2354355777037347E-2</v>
      </c>
      <c r="I32" s="166"/>
      <c r="J32" s="163">
        <v>22</v>
      </c>
      <c r="K32" s="164">
        <v>16</v>
      </c>
      <c r="L32" s="165">
        <v>19</v>
      </c>
      <c r="M32" s="166"/>
      <c r="N32" s="167">
        <v>3.283246506886258E-2</v>
      </c>
      <c r="O32" s="169">
        <v>3.0477031302074076E-2</v>
      </c>
      <c r="P32" s="168">
        <v>2.8409566576718524E-2</v>
      </c>
      <c r="Q32" s="142"/>
      <c r="R32" s="142"/>
      <c r="S32" s="193"/>
      <c r="T32" s="142"/>
    </row>
    <row r="33" spans="1:25" s="7" customFormat="1" ht="15.75">
      <c r="A33" s="155" t="s">
        <v>141</v>
      </c>
      <c r="B33" s="163">
        <v>73</v>
      </c>
      <c r="C33" s="164">
        <v>70</v>
      </c>
      <c r="D33" s="165">
        <v>118</v>
      </c>
      <c r="E33" s="166"/>
      <c r="F33" s="167">
        <v>1.3906491267835294E-2</v>
      </c>
      <c r="G33" s="169">
        <v>2.3836010686652993E-2</v>
      </c>
      <c r="H33" s="168">
        <v>2.9694276136842494E-2</v>
      </c>
      <c r="I33" s="166"/>
      <c r="J33" s="163">
        <v>68</v>
      </c>
      <c r="K33" s="164">
        <v>65</v>
      </c>
      <c r="L33" s="165">
        <v>95</v>
      </c>
      <c r="M33" s="166"/>
      <c r="N33" s="167">
        <v>1.6651707831528126E-2</v>
      </c>
      <c r="O33" s="169">
        <v>2.4956780967919319E-2</v>
      </c>
      <c r="P33" s="168">
        <v>3.6495996290103985E-2</v>
      </c>
      <c r="Q33" s="142"/>
      <c r="R33" s="142"/>
      <c r="S33" s="212"/>
      <c r="T33" s="142"/>
    </row>
    <row r="34" spans="1:25" s="7" customFormat="1" ht="15.75">
      <c r="A34" s="155" t="s">
        <v>140</v>
      </c>
      <c r="B34" s="163">
        <v>61</v>
      </c>
      <c r="C34" s="164">
        <v>35</v>
      </c>
      <c r="D34" s="165">
        <v>72</v>
      </c>
      <c r="E34" s="166"/>
      <c r="F34" s="167">
        <v>1.7023908801415015E-2</v>
      </c>
      <c r="G34" s="169">
        <v>1.5951580609184074E-3</v>
      </c>
      <c r="H34" s="168">
        <v>4.3415744411122665E-3</v>
      </c>
      <c r="I34" s="166"/>
      <c r="J34" s="163">
        <v>39</v>
      </c>
      <c r="K34" s="164">
        <v>6</v>
      </c>
      <c r="L34" s="165">
        <v>14</v>
      </c>
      <c r="M34" s="166"/>
      <c r="N34" s="167">
        <v>2.0246536714519672E-2</v>
      </c>
      <c r="O34" s="169">
        <v>1.0801568875774376E-2</v>
      </c>
      <c r="P34" s="168">
        <v>2.8869339051209305E-2</v>
      </c>
      <c r="S34" s="212"/>
    </row>
    <row r="35" spans="1:25" s="7" customFormat="1">
      <c r="A35" s="155" t="s">
        <v>139</v>
      </c>
      <c r="B35" s="163">
        <v>78</v>
      </c>
      <c r="C35" s="164">
        <v>75</v>
      </c>
      <c r="D35" s="165">
        <v>95</v>
      </c>
      <c r="E35" s="166"/>
      <c r="F35" s="167">
        <v>1.3807614481163903E-2</v>
      </c>
      <c r="G35" s="169">
        <v>9.2395062413765123E-3</v>
      </c>
      <c r="H35" s="168">
        <v>8.2133165893032798E-3</v>
      </c>
      <c r="I35" s="166"/>
      <c r="J35" s="163">
        <v>69</v>
      </c>
      <c r="K35" s="164">
        <v>55</v>
      </c>
      <c r="L35" s="165">
        <v>57</v>
      </c>
      <c r="M35" s="166"/>
      <c r="N35" s="167">
        <v>1.5753917650785761E-2</v>
      </c>
      <c r="O35" s="169">
        <v>1.2423761505645371E-2</v>
      </c>
      <c r="P35" s="168">
        <v>1.3125659056868633E-2</v>
      </c>
    </row>
    <row r="36" spans="1:25" s="7" customFormat="1">
      <c r="A36" s="155" t="s">
        <v>193</v>
      </c>
      <c r="B36" s="163">
        <v>69</v>
      </c>
      <c r="C36" s="164">
        <v>44</v>
      </c>
      <c r="D36" s="165">
        <v>68</v>
      </c>
      <c r="E36" s="166"/>
      <c r="F36" s="167">
        <v>6.4266691999932428E-3</v>
      </c>
      <c r="G36" s="169">
        <v>2.3931521938351545E-3</v>
      </c>
      <c r="H36" s="168">
        <v>2.6664842725621658E-3</v>
      </c>
      <c r="I36" s="166"/>
      <c r="J36" s="163">
        <v>37</v>
      </c>
      <c r="K36" s="164">
        <v>12</v>
      </c>
      <c r="L36" s="165">
        <v>13</v>
      </c>
      <c r="M36" s="166"/>
      <c r="N36" s="167">
        <v>7.308419702222459E-3</v>
      </c>
      <c r="O36" s="169">
        <v>1.1674451336372732E-2</v>
      </c>
      <c r="P36" s="168">
        <v>1.2912004197546406E-2</v>
      </c>
    </row>
    <row r="37" spans="1:25" s="7" customFormat="1">
      <c r="A37" s="155" t="s">
        <v>145</v>
      </c>
      <c r="B37" s="163">
        <v>28</v>
      </c>
      <c r="C37" s="164">
        <v>28</v>
      </c>
      <c r="D37" s="165">
        <v>25</v>
      </c>
      <c r="E37" s="166"/>
      <c r="F37" s="167">
        <v>1.9603888416645558E-2</v>
      </c>
      <c r="G37" s="169">
        <v>1.3998848364591237E-2</v>
      </c>
      <c r="H37" s="168">
        <v>1.1408778714226553E-2</v>
      </c>
      <c r="I37" s="166"/>
      <c r="J37" s="163">
        <v>28</v>
      </c>
      <c r="K37" s="164">
        <v>24</v>
      </c>
      <c r="L37" s="165">
        <v>18</v>
      </c>
      <c r="M37" s="166"/>
      <c r="N37" s="167">
        <v>1.9603888416645558E-2</v>
      </c>
      <c r="O37" s="169">
        <v>1.6123999514538367E-2</v>
      </c>
      <c r="P37" s="168">
        <v>1.6725325505963701E-2</v>
      </c>
    </row>
    <row r="38" spans="1:25" s="7" customFormat="1">
      <c r="A38" s="155" t="s">
        <v>598</v>
      </c>
      <c r="B38" s="163">
        <v>31</v>
      </c>
      <c r="C38" s="164">
        <v>28</v>
      </c>
      <c r="D38" s="165">
        <v>48</v>
      </c>
      <c r="E38" s="166"/>
      <c r="F38" s="167">
        <v>3.3342787659038683E-2</v>
      </c>
      <c r="G38" s="169">
        <v>4.3902816180008047E-2</v>
      </c>
      <c r="H38" s="168">
        <v>4.3827860291548303E-2</v>
      </c>
      <c r="I38" s="166"/>
      <c r="J38" s="163">
        <v>29</v>
      </c>
      <c r="K38" s="164">
        <v>27</v>
      </c>
      <c r="L38" s="165">
        <v>45</v>
      </c>
      <c r="M38" s="166"/>
      <c r="N38" s="167">
        <v>3.5731539539618974E-2</v>
      </c>
      <c r="O38" s="169">
        <v>4.681952993366021E-2</v>
      </c>
      <c r="P38" s="168">
        <v>4.6997079149426933E-2</v>
      </c>
    </row>
    <row r="39" spans="1:25" s="48" customFormat="1">
      <c r="A39" s="155" t="s">
        <v>143</v>
      </c>
      <c r="B39" s="163">
        <v>31</v>
      </c>
      <c r="C39" s="164">
        <v>15</v>
      </c>
      <c r="D39" s="165">
        <v>13</v>
      </c>
      <c r="E39" s="166"/>
      <c r="F39" s="167">
        <v>3.0154040758579952E-2</v>
      </c>
      <c r="G39" s="169">
        <v>3.5559537190339233E-2</v>
      </c>
      <c r="H39" s="168">
        <v>3.3035659709949268E-2</v>
      </c>
      <c r="I39" s="166"/>
      <c r="J39" s="163">
        <v>31</v>
      </c>
      <c r="K39" s="164">
        <v>15</v>
      </c>
      <c r="L39" s="165">
        <v>13</v>
      </c>
      <c r="M39" s="166"/>
      <c r="N39" s="167">
        <v>3.0154040758579952E-2</v>
      </c>
      <c r="O39" s="169">
        <v>3.5559537190339233E-2</v>
      </c>
      <c r="P39" s="168">
        <v>3.3035659709949268E-2</v>
      </c>
      <c r="Q39" s="7"/>
      <c r="R39" s="7"/>
      <c r="S39" s="7"/>
      <c r="T39" s="7"/>
      <c r="U39" s="7"/>
      <c r="V39" s="7"/>
      <c r="W39" s="7"/>
      <c r="X39" s="7"/>
      <c r="Y39" s="7"/>
    </row>
    <row r="40" spans="1:25">
      <c r="A40" s="202" t="s">
        <v>525</v>
      </c>
      <c r="B40" s="163">
        <v>503</v>
      </c>
      <c r="C40" s="164">
        <v>401</v>
      </c>
      <c r="D40" s="165">
        <v>602</v>
      </c>
      <c r="E40" s="166"/>
      <c r="F40" s="167">
        <v>1.286879439183824E-2</v>
      </c>
      <c r="G40" s="167">
        <v>1.4942759940996529E-2</v>
      </c>
      <c r="H40" s="168">
        <v>1.6604051928903029E-2</v>
      </c>
      <c r="I40" s="166"/>
      <c r="J40" s="163">
        <v>408</v>
      </c>
      <c r="K40" s="164">
        <v>266</v>
      </c>
      <c r="L40" s="165">
        <v>343</v>
      </c>
      <c r="N40" s="167">
        <v>1.543721016390882E-2</v>
      </c>
      <c r="O40" s="169">
        <v>2.2448194228300397E-2</v>
      </c>
      <c r="P40" s="168">
        <v>2.8955120358192182E-2</v>
      </c>
      <c r="Q40" s="48"/>
      <c r="R40" s="48"/>
      <c r="S40" s="48"/>
      <c r="T40" s="48"/>
      <c r="U40" s="48"/>
      <c r="V40" s="48"/>
      <c r="W40" s="48"/>
      <c r="X40" s="48"/>
      <c r="Y40" s="48"/>
    </row>
    <row r="41" spans="1:25">
      <c r="A41" s="154"/>
      <c r="B41" s="150"/>
      <c r="C41" s="151"/>
      <c r="D41" s="150"/>
      <c r="E41" s="151"/>
      <c r="F41" s="123"/>
      <c r="G41" s="7"/>
      <c r="H41" s="7"/>
      <c r="I41" s="7"/>
      <c r="J41" s="7"/>
      <c r="K41" s="139"/>
      <c r="L41" s="139"/>
      <c r="N41" s="140"/>
      <c r="O41" s="140"/>
      <c r="P41" s="141"/>
    </row>
    <row r="42" spans="1:25">
      <c r="A42" s="5"/>
      <c r="B42" s="103" t="s">
        <v>138</v>
      </c>
      <c r="C42" s="12" t="s">
        <v>351</v>
      </c>
      <c r="D42" s="12" t="s">
        <v>190</v>
      </c>
      <c r="E42" s="103" t="s">
        <v>191</v>
      </c>
      <c r="F42" s="7"/>
      <c r="G42" s="48"/>
      <c r="K42" s="7"/>
      <c r="L42" s="7"/>
      <c r="N42" s="7"/>
      <c r="O42" s="7"/>
      <c r="P42" s="7"/>
    </row>
    <row r="43" spans="1:25">
      <c r="A43" s="5" t="s">
        <v>839</v>
      </c>
      <c r="B43" s="65">
        <v>76</v>
      </c>
      <c r="C43" s="65">
        <v>2</v>
      </c>
      <c r="D43" s="65">
        <v>3</v>
      </c>
      <c r="E43" s="65">
        <v>0</v>
      </c>
      <c r="F43" s="7"/>
      <c r="G43" s="48"/>
      <c r="K43" s="7"/>
      <c r="L43" s="7"/>
      <c r="N43" s="7"/>
      <c r="O43" s="7"/>
      <c r="P43" s="7"/>
    </row>
    <row r="44" spans="1:25">
      <c r="A44" s="109" t="s">
        <v>931</v>
      </c>
      <c r="B44" s="115">
        <v>70</v>
      </c>
      <c r="C44" s="115">
        <v>3</v>
      </c>
      <c r="D44" s="115">
        <v>5</v>
      </c>
      <c r="E44" s="115">
        <v>0</v>
      </c>
      <c r="F44" s="7"/>
      <c r="G44" s="48"/>
      <c r="K44" s="7"/>
      <c r="L44" s="7"/>
      <c r="N44" s="7"/>
      <c r="O44" s="7"/>
      <c r="P44" s="7"/>
    </row>
    <row r="45" spans="1:25">
      <c r="A45" s="109" t="s">
        <v>925</v>
      </c>
      <c r="B45" s="115">
        <v>76</v>
      </c>
      <c r="C45" s="115">
        <v>0</v>
      </c>
      <c r="D45" s="115">
        <v>4</v>
      </c>
      <c r="E45" s="115">
        <v>1</v>
      </c>
      <c r="F45" s="7"/>
      <c r="G45" s="48"/>
      <c r="K45" s="7"/>
      <c r="L45" s="7"/>
      <c r="N45" s="7"/>
      <c r="O45" s="7"/>
      <c r="P45" s="7"/>
    </row>
    <row r="46" spans="1:25">
      <c r="A46" s="109" t="s">
        <v>926</v>
      </c>
      <c r="B46" s="115">
        <v>71</v>
      </c>
      <c r="C46" s="115">
        <v>2</v>
      </c>
      <c r="D46" s="115">
        <v>2</v>
      </c>
      <c r="E46" s="115">
        <v>0</v>
      </c>
      <c r="F46" s="7"/>
      <c r="G46" s="48"/>
      <c r="K46" s="7"/>
      <c r="L46" s="7"/>
      <c r="N46" s="7"/>
      <c r="O46" s="7"/>
      <c r="P46" s="7"/>
    </row>
    <row r="47" spans="1:25">
      <c r="A47" s="109" t="s">
        <v>927</v>
      </c>
      <c r="B47" s="115">
        <v>72</v>
      </c>
      <c r="C47" s="115">
        <v>2</v>
      </c>
      <c r="D47" s="115">
        <v>1</v>
      </c>
      <c r="E47" s="115">
        <v>0</v>
      </c>
      <c r="F47" s="7"/>
      <c r="G47" s="48"/>
      <c r="K47" s="7"/>
      <c r="L47" s="7"/>
      <c r="N47" s="7"/>
      <c r="O47" s="7"/>
      <c r="P47" s="7"/>
    </row>
    <row r="48" spans="1:25">
      <c r="A48" s="109" t="s">
        <v>928</v>
      </c>
      <c r="B48" s="115">
        <v>71</v>
      </c>
      <c r="C48" s="115">
        <v>0</v>
      </c>
      <c r="D48" s="115">
        <v>0</v>
      </c>
      <c r="E48" s="115">
        <v>0</v>
      </c>
      <c r="F48" s="7"/>
      <c r="G48" s="48"/>
      <c r="K48" s="7"/>
      <c r="L48" s="7"/>
      <c r="N48" s="7"/>
      <c r="O48" s="7"/>
      <c r="P48" s="7"/>
    </row>
    <row r="49" spans="1:25">
      <c r="A49" s="109" t="s">
        <v>929</v>
      </c>
      <c r="B49" s="115">
        <v>69</v>
      </c>
      <c r="C49" s="115">
        <v>2</v>
      </c>
      <c r="D49" s="115">
        <v>2</v>
      </c>
      <c r="E49" s="115">
        <v>0</v>
      </c>
      <c r="F49" s="48"/>
      <c r="H49" s="48"/>
      <c r="I49" s="48"/>
      <c r="J49" s="48"/>
      <c r="K49" s="48"/>
      <c r="L49" s="48"/>
      <c r="N49" s="48"/>
      <c r="O49" s="48"/>
      <c r="P49" s="48"/>
    </row>
    <row r="50" spans="1:25">
      <c r="A50" s="109" t="s">
        <v>930</v>
      </c>
      <c r="B50" s="115">
        <v>69</v>
      </c>
      <c r="C50" s="115">
        <v>0</v>
      </c>
      <c r="D50" s="115">
        <v>0</v>
      </c>
      <c r="E50" s="115">
        <v>0</v>
      </c>
    </row>
    <row r="51" spans="1:25" s="7" customFormat="1">
      <c r="A51" s="136"/>
      <c r="B51" s="101"/>
      <c r="C51" s="65"/>
      <c r="D51" s="101"/>
      <c r="E51" s="101"/>
      <c r="F51" s="95"/>
      <c r="G51" s="95"/>
      <c r="H51" s="95"/>
      <c r="I51" s="95"/>
      <c r="J51" s="95"/>
      <c r="K51" s="95"/>
      <c r="L51" s="95"/>
      <c r="M51" s="139"/>
      <c r="N51" s="95"/>
      <c r="O51" s="95"/>
      <c r="P51" s="95"/>
      <c r="Q51" s="95"/>
      <c r="R51" s="95"/>
      <c r="S51" s="95"/>
      <c r="T51" s="95"/>
      <c r="U51" s="95"/>
      <c r="V51" s="95"/>
      <c r="W51" s="95"/>
      <c r="X51" s="95"/>
      <c r="Y51" s="95"/>
    </row>
    <row r="52" spans="1:25" s="7" customFormat="1">
      <c r="A52" s="111"/>
      <c r="B52" s="112" t="s">
        <v>189</v>
      </c>
      <c r="C52" s="112" t="s">
        <v>383</v>
      </c>
      <c r="D52" s="112" t="s">
        <v>384</v>
      </c>
      <c r="E52" s="112" t="s">
        <v>385</v>
      </c>
      <c r="F52" s="124"/>
      <c r="G52" s="95"/>
      <c r="L52" s="139"/>
      <c r="M52" s="139"/>
      <c r="N52" s="139"/>
      <c r="O52" s="140"/>
      <c r="P52" s="140"/>
      <c r="Q52" s="140"/>
      <c r="R52" s="142"/>
      <c r="S52" s="142"/>
      <c r="T52" s="142"/>
      <c r="U52" s="142"/>
    </row>
    <row r="53" spans="1:25" s="7" customFormat="1">
      <c r="A53" s="111" t="s">
        <v>107</v>
      </c>
      <c r="B53" s="112"/>
      <c r="C53" s="112"/>
      <c r="D53" s="112" t="s">
        <v>189</v>
      </c>
      <c r="E53" s="112" t="s">
        <v>189</v>
      </c>
      <c r="F53" s="124"/>
      <c r="G53" s="95"/>
      <c r="L53" s="139"/>
      <c r="M53" s="139"/>
      <c r="N53" s="139"/>
      <c r="O53" s="140"/>
      <c r="P53" s="140"/>
      <c r="Q53" s="140"/>
      <c r="R53" s="142"/>
      <c r="S53" s="142"/>
      <c r="T53" s="142"/>
      <c r="U53" s="142"/>
    </row>
    <row r="54" spans="1:25" s="7" customFormat="1">
      <c r="A54" s="109" t="s">
        <v>932</v>
      </c>
      <c r="B54" s="115">
        <v>113</v>
      </c>
      <c r="C54" s="116" t="e">
        <v>#DIV/0!</v>
      </c>
      <c r="D54" s="115">
        <v>113</v>
      </c>
      <c r="E54" s="115">
        <v>0</v>
      </c>
      <c r="F54" s="115"/>
      <c r="G54" s="116"/>
      <c r="H54" s="115"/>
      <c r="I54" s="115"/>
      <c r="L54" s="139"/>
      <c r="M54" s="139"/>
      <c r="N54" s="139"/>
      <c r="O54" s="140"/>
      <c r="P54" s="140"/>
      <c r="Q54" s="140"/>
      <c r="R54" s="142"/>
      <c r="S54" s="142"/>
      <c r="T54" s="142"/>
      <c r="U54" s="142"/>
    </row>
    <row r="55" spans="1:25" s="7" customFormat="1">
      <c r="A55" s="109" t="s">
        <v>933</v>
      </c>
      <c r="B55" s="115">
        <v>109</v>
      </c>
      <c r="C55" s="116">
        <v>53.5</v>
      </c>
      <c r="D55" s="115">
        <v>107</v>
      </c>
      <c r="E55" s="115">
        <v>2</v>
      </c>
      <c r="F55" s="115"/>
      <c r="G55" s="116"/>
      <c r="H55" s="115"/>
      <c r="I55" s="115"/>
      <c r="L55" s="139"/>
      <c r="M55" s="139"/>
      <c r="N55" s="139"/>
      <c r="O55" s="140"/>
      <c r="P55" s="140"/>
      <c r="Q55" s="140"/>
      <c r="R55" s="142"/>
      <c r="S55" s="142"/>
      <c r="T55" s="142"/>
      <c r="U55" s="142"/>
    </row>
    <row r="56" spans="1:25" s="7" customFormat="1">
      <c r="A56" s="109" t="s">
        <v>934</v>
      </c>
      <c r="B56" s="115">
        <v>113</v>
      </c>
      <c r="C56" s="116" t="e">
        <v>#DIV/0!</v>
      </c>
      <c r="D56" s="115">
        <v>113</v>
      </c>
      <c r="E56" s="115">
        <v>0</v>
      </c>
      <c r="F56" s="115"/>
      <c r="G56" s="116"/>
      <c r="H56" s="115"/>
      <c r="I56" s="115"/>
      <c r="L56" s="139"/>
      <c r="M56" s="139"/>
      <c r="N56" s="139"/>
      <c r="O56" s="140"/>
      <c r="P56" s="140"/>
      <c r="Q56" s="140"/>
      <c r="R56" s="142"/>
      <c r="S56" s="142"/>
      <c r="T56" s="142"/>
      <c r="U56" s="142"/>
    </row>
    <row r="57" spans="1:25" s="7" customFormat="1">
      <c r="A57" s="109" t="s">
        <v>935</v>
      </c>
      <c r="B57" s="115">
        <v>108</v>
      </c>
      <c r="C57" s="116">
        <v>53</v>
      </c>
      <c r="D57" s="115">
        <v>106</v>
      </c>
      <c r="E57" s="115">
        <v>2</v>
      </c>
      <c r="F57" s="115"/>
      <c r="G57" s="116"/>
      <c r="H57" s="115"/>
      <c r="I57" s="115"/>
      <c r="L57" s="139"/>
      <c r="M57" s="139"/>
      <c r="N57" s="139"/>
      <c r="O57" s="140"/>
      <c r="P57" s="140"/>
      <c r="Q57" s="140"/>
      <c r="R57" s="142"/>
      <c r="S57" s="142"/>
      <c r="T57" s="142"/>
      <c r="U57" s="142"/>
    </row>
    <row r="58" spans="1:25" s="7" customFormat="1">
      <c r="A58" s="109" t="s">
        <v>936</v>
      </c>
      <c r="B58" s="115">
        <v>108</v>
      </c>
      <c r="C58" s="116">
        <v>53</v>
      </c>
      <c r="D58" s="115">
        <v>106</v>
      </c>
      <c r="E58" s="115">
        <v>2</v>
      </c>
      <c r="F58" s="115"/>
      <c r="G58" s="116"/>
      <c r="H58" s="115"/>
      <c r="I58" s="115"/>
      <c r="L58" s="139"/>
      <c r="M58" s="139"/>
      <c r="N58" s="139"/>
      <c r="O58" s="140"/>
      <c r="P58" s="140"/>
      <c r="Q58" s="140"/>
      <c r="R58" s="142"/>
      <c r="S58" s="142"/>
      <c r="T58" s="142"/>
      <c r="U58" s="142"/>
    </row>
    <row r="59" spans="1:25" s="7" customFormat="1">
      <c r="A59" s="109" t="s">
        <v>937</v>
      </c>
      <c r="B59" s="115">
        <v>114</v>
      </c>
      <c r="C59" s="116">
        <v>21.8</v>
      </c>
      <c r="D59" s="115">
        <v>109</v>
      </c>
      <c r="E59" s="115">
        <v>5</v>
      </c>
      <c r="F59" s="115"/>
      <c r="G59" s="116"/>
      <c r="H59" s="115"/>
      <c r="I59" s="115"/>
      <c r="L59" s="139"/>
      <c r="M59" s="139"/>
      <c r="N59" s="139"/>
      <c r="O59" s="140"/>
      <c r="P59" s="140"/>
      <c r="Q59" s="140"/>
      <c r="R59" s="142"/>
      <c r="S59" s="142"/>
      <c r="T59" s="142"/>
      <c r="U59" s="142"/>
    </row>
    <row r="60" spans="1:25" s="7" customFormat="1">
      <c r="A60" s="109" t="s">
        <v>938</v>
      </c>
      <c r="B60" s="115">
        <v>113</v>
      </c>
      <c r="C60" s="116">
        <v>17.833333333333332</v>
      </c>
      <c r="D60" s="115">
        <v>107</v>
      </c>
      <c r="E60" s="115">
        <v>6</v>
      </c>
      <c r="F60" s="115"/>
      <c r="G60" s="116"/>
      <c r="H60" s="115"/>
      <c r="I60" s="115"/>
      <c r="K60" s="139"/>
      <c r="L60" s="139"/>
      <c r="M60" s="139"/>
      <c r="N60" s="140"/>
      <c r="O60" s="140"/>
      <c r="P60" s="141"/>
      <c r="Q60" s="140"/>
      <c r="R60" s="142"/>
      <c r="S60" s="142"/>
      <c r="T60" s="142"/>
      <c r="U60" s="142"/>
    </row>
    <row r="61" spans="1:25" s="7" customFormat="1">
      <c r="A61" s="239" t="s">
        <v>972</v>
      </c>
      <c r="B61" s="115">
        <v>118</v>
      </c>
      <c r="C61" s="116">
        <v>28.5</v>
      </c>
      <c r="D61" s="115">
        <v>114</v>
      </c>
      <c r="E61" s="115">
        <v>4</v>
      </c>
      <c r="F61" s="115"/>
      <c r="G61" s="116"/>
      <c r="H61" s="115"/>
      <c r="I61" s="115"/>
      <c r="K61" s="139"/>
      <c r="L61" s="139"/>
      <c r="M61" s="139"/>
      <c r="N61" s="140"/>
      <c r="O61" s="140"/>
      <c r="P61" s="141"/>
      <c r="Q61" s="142"/>
      <c r="R61" s="142"/>
      <c r="S61" s="142"/>
      <c r="T61" s="142"/>
    </row>
    <row r="62" spans="1:25" s="7" customFormat="1">
      <c r="A62" s="109"/>
      <c r="B62" s="110"/>
      <c r="C62" s="108"/>
      <c r="D62" s="110"/>
      <c r="E62" s="110"/>
      <c r="F62" s="110"/>
      <c r="K62" s="139"/>
      <c r="L62" s="139"/>
      <c r="M62" s="139"/>
      <c r="N62" s="140"/>
      <c r="O62" s="140"/>
      <c r="P62" s="141"/>
      <c r="Q62" s="142"/>
      <c r="R62" s="142"/>
      <c r="S62" s="142"/>
      <c r="T62" s="142"/>
    </row>
    <row r="63" spans="1:25" s="7" customFormat="1">
      <c r="A63" s="111" t="s">
        <v>386</v>
      </c>
      <c r="B63" s="112" t="s">
        <v>387</v>
      </c>
      <c r="C63" s="112" t="s">
        <v>169</v>
      </c>
      <c r="D63" s="112" t="s">
        <v>384</v>
      </c>
      <c r="E63" s="112" t="s">
        <v>385</v>
      </c>
      <c r="F63" s="112"/>
      <c r="K63" s="139"/>
      <c r="L63" s="139"/>
      <c r="M63" s="139"/>
      <c r="N63" s="140"/>
      <c r="O63" s="140"/>
      <c r="P63" s="141"/>
      <c r="Q63" s="142"/>
      <c r="R63" s="142"/>
      <c r="S63" s="142"/>
      <c r="T63" s="142"/>
    </row>
    <row r="64" spans="1:25" s="7" customFormat="1">
      <c r="A64" s="109" t="s">
        <v>932</v>
      </c>
      <c r="B64" s="114">
        <v>13516.890000000001</v>
      </c>
      <c r="C64" s="114">
        <v>13516.890000000001</v>
      </c>
      <c r="D64" s="114">
        <v>13516.890000000001</v>
      </c>
      <c r="E64" s="114">
        <v>0</v>
      </c>
      <c r="F64" s="114"/>
      <c r="G64" s="114"/>
      <c r="H64" s="114"/>
      <c r="I64" s="114"/>
      <c r="K64" s="139"/>
      <c r="L64" s="139"/>
      <c r="M64" s="139"/>
      <c r="N64" s="140"/>
      <c r="O64" s="140"/>
      <c r="P64" s="141"/>
      <c r="Q64" s="142"/>
      <c r="R64" s="142"/>
      <c r="S64" s="142"/>
      <c r="T64" s="142"/>
    </row>
    <row r="65" spans="1:25" s="7" customFormat="1">
      <c r="A65" s="109" t="s">
        <v>933</v>
      </c>
      <c r="B65" s="114">
        <v>12365.589999999998</v>
      </c>
      <c r="C65" s="114">
        <v>9510.31</v>
      </c>
      <c r="D65" s="114">
        <v>10937.949999999999</v>
      </c>
      <c r="E65" s="114">
        <v>-1427.64</v>
      </c>
      <c r="F65" s="114"/>
      <c r="G65" s="114"/>
      <c r="H65" s="114"/>
      <c r="I65" s="114"/>
      <c r="K65" s="139"/>
      <c r="L65" s="139"/>
      <c r="M65" s="139"/>
      <c r="N65" s="140"/>
      <c r="O65" s="140"/>
      <c r="P65" s="141"/>
      <c r="Q65" s="142"/>
      <c r="R65" s="142"/>
      <c r="S65" s="142"/>
      <c r="T65" s="142"/>
    </row>
    <row r="66" spans="1:25" s="7" customFormat="1">
      <c r="A66" s="109" t="s">
        <v>934</v>
      </c>
      <c r="B66" s="114">
        <v>8701.7100000000009</v>
      </c>
      <c r="C66" s="114">
        <v>8701.7100000000009</v>
      </c>
      <c r="D66" s="114">
        <v>8701.7100000000009</v>
      </c>
      <c r="E66" s="114">
        <v>0</v>
      </c>
      <c r="F66" s="114"/>
      <c r="G66" s="114"/>
      <c r="H66" s="114"/>
      <c r="I66" s="114"/>
      <c r="K66" s="139"/>
      <c r="L66" s="139"/>
      <c r="M66" s="139"/>
      <c r="N66" s="140"/>
      <c r="O66" s="140"/>
      <c r="P66" s="141"/>
      <c r="Q66" s="142"/>
      <c r="R66" s="142"/>
      <c r="S66" s="142"/>
      <c r="T66" s="142"/>
    </row>
    <row r="67" spans="1:25" s="7" customFormat="1">
      <c r="A67" s="109" t="s">
        <v>935</v>
      </c>
      <c r="B67" s="114">
        <v>14087.580000000002</v>
      </c>
      <c r="C67" s="114">
        <v>13040.900000000001</v>
      </c>
      <c r="D67" s="114">
        <v>13564.240000000002</v>
      </c>
      <c r="E67" s="114">
        <v>-523.33999999999992</v>
      </c>
      <c r="F67" s="114"/>
      <c r="G67" s="114"/>
      <c r="H67" s="114"/>
      <c r="I67" s="114"/>
      <c r="K67" s="139"/>
      <c r="L67" s="139"/>
      <c r="M67" s="139"/>
      <c r="N67" s="140"/>
      <c r="O67" s="140"/>
      <c r="P67" s="141"/>
      <c r="Q67" s="142"/>
      <c r="R67" s="142"/>
      <c r="S67" s="142"/>
      <c r="T67" s="142"/>
    </row>
    <row r="68" spans="1:25">
      <c r="A68" s="109" t="s">
        <v>936</v>
      </c>
      <c r="B68" s="114">
        <v>17561.41</v>
      </c>
      <c r="C68" s="114">
        <v>15917.55</v>
      </c>
      <c r="D68" s="114">
        <v>16739.48</v>
      </c>
      <c r="E68" s="114">
        <v>-821.93</v>
      </c>
      <c r="F68" s="114"/>
      <c r="G68" s="114"/>
      <c r="H68" s="114"/>
      <c r="I68" s="114"/>
      <c r="J68" s="7"/>
      <c r="K68" s="139"/>
      <c r="M68" s="139"/>
      <c r="N68" s="140"/>
      <c r="O68" s="140"/>
      <c r="Q68" s="142"/>
      <c r="R68" s="142"/>
      <c r="S68" s="142"/>
      <c r="T68" s="142"/>
      <c r="U68" s="7"/>
      <c r="V68" s="7"/>
      <c r="W68" s="7"/>
      <c r="X68" s="7"/>
      <c r="Y68" s="7"/>
    </row>
    <row r="69" spans="1:25">
      <c r="A69" s="109" t="s">
        <v>937</v>
      </c>
      <c r="B69" s="114">
        <v>17637.059999999998</v>
      </c>
      <c r="C69" s="114">
        <v>5875.76</v>
      </c>
      <c r="D69" s="114">
        <v>11756.41</v>
      </c>
      <c r="E69" s="114">
        <v>-5880.65</v>
      </c>
      <c r="F69" s="114"/>
      <c r="G69" s="114"/>
      <c r="H69" s="114"/>
      <c r="I69" s="114"/>
      <c r="J69" s="7"/>
      <c r="K69" s="139"/>
      <c r="M69" s="139"/>
      <c r="N69" s="140"/>
      <c r="O69" s="140"/>
    </row>
    <row r="70" spans="1:25">
      <c r="A70" s="109" t="s">
        <v>938</v>
      </c>
      <c r="B70" s="114">
        <v>19885.400000000001</v>
      </c>
      <c r="C70" s="114">
        <v>13332.620000000003</v>
      </c>
      <c r="D70" s="114">
        <v>16609.010000000002</v>
      </c>
      <c r="E70" s="114">
        <v>-3276.39</v>
      </c>
      <c r="F70" s="114"/>
      <c r="G70" s="114"/>
      <c r="H70" s="114"/>
      <c r="I70" s="114"/>
      <c r="J70" s="7"/>
      <c r="K70" s="139"/>
      <c r="M70" s="139"/>
      <c r="N70" s="140"/>
      <c r="O70" s="140"/>
    </row>
    <row r="71" spans="1:25">
      <c r="A71" s="239" t="s">
        <v>973</v>
      </c>
      <c r="B71" s="114">
        <v>12531.810000000001</v>
      </c>
      <c r="C71" s="114">
        <v>9436.4500000000007</v>
      </c>
      <c r="D71" s="114">
        <v>10984.130000000001</v>
      </c>
      <c r="E71" s="114">
        <v>-1547.6799999999998</v>
      </c>
      <c r="F71" s="114"/>
      <c r="G71" s="114"/>
      <c r="H71" s="114"/>
      <c r="I71" s="114"/>
      <c r="J71" s="7"/>
      <c r="K71" s="139"/>
      <c r="M71" s="139"/>
      <c r="N71" s="140"/>
      <c r="O71" s="140"/>
    </row>
    <row r="72" spans="1:25">
      <c r="A72" s="111" t="s">
        <v>645</v>
      </c>
      <c r="B72" s="178"/>
      <c r="C72" s="178"/>
      <c r="D72" s="178"/>
      <c r="E72" s="178"/>
      <c r="F72" s="124"/>
      <c r="H72" s="7"/>
      <c r="I72" s="7"/>
      <c r="J72" s="7"/>
      <c r="K72" s="7"/>
      <c r="L72" s="139"/>
      <c r="N72" s="139"/>
      <c r="O72" s="140"/>
      <c r="P72" s="140"/>
    </row>
    <row r="73" spans="1:25">
      <c r="A73" s="195"/>
      <c r="B73" s="178"/>
      <c r="C73" s="178"/>
      <c r="D73" s="178"/>
      <c r="E73" s="178"/>
      <c r="F73" s="124"/>
      <c r="H73" s="7"/>
      <c r="I73" s="7"/>
      <c r="J73" s="7"/>
      <c r="K73" s="7"/>
      <c r="L73" s="139"/>
      <c r="N73" s="139"/>
      <c r="O73" s="140"/>
      <c r="P73" s="140"/>
    </row>
    <row r="74" spans="1:25">
      <c r="A74" s="195"/>
      <c r="B74" s="178"/>
      <c r="C74" s="178"/>
      <c r="D74" s="178"/>
      <c r="E74" s="178"/>
      <c r="F74" s="124"/>
      <c r="H74" s="7"/>
      <c r="I74" s="7"/>
      <c r="J74" s="7"/>
      <c r="K74" s="7"/>
      <c r="L74" s="139"/>
      <c r="N74" s="139"/>
      <c r="O74" s="140"/>
      <c r="P74" s="140"/>
    </row>
    <row r="75" spans="1:25">
      <c r="A75" s="195"/>
      <c r="B75" s="178"/>
      <c r="C75" s="178"/>
      <c r="D75" s="178"/>
      <c r="E75" s="178"/>
      <c r="F75" s="124"/>
      <c r="H75" s="7"/>
      <c r="I75" s="7"/>
      <c r="J75" s="7"/>
      <c r="K75" s="7"/>
      <c r="L75" s="139"/>
      <c r="N75" s="139"/>
      <c r="O75" s="140"/>
      <c r="P75" s="140"/>
    </row>
    <row r="76" spans="1:25">
      <c r="A76" s="195"/>
      <c r="B76" s="186" t="s">
        <v>138</v>
      </c>
      <c r="C76" s="186" t="s">
        <v>351</v>
      </c>
      <c r="D76" s="186" t="s">
        <v>190</v>
      </c>
      <c r="E76" s="186" t="s">
        <v>191</v>
      </c>
      <c r="F76" s="124"/>
      <c r="H76" s="7"/>
      <c r="I76" s="7"/>
      <c r="J76" s="7"/>
      <c r="K76" s="7"/>
      <c r="L76" s="139"/>
      <c r="N76" s="139"/>
      <c r="O76" s="140"/>
      <c r="P76" s="140"/>
    </row>
    <row r="77" spans="1:25">
      <c r="A77" s="192">
        <v>2025</v>
      </c>
      <c r="B77" s="178">
        <v>112</v>
      </c>
      <c r="C77" s="178">
        <v>2</v>
      </c>
      <c r="D77" s="178">
        <v>3</v>
      </c>
      <c r="E77" s="178">
        <v>1</v>
      </c>
      <c r="F77" s="124"/>
      <c r="H77" s="7"/>
      <c r="I77" s="7"/>
      <c r="J77" s="7"/>
      <c r="K77" s="7"/>
      <c r="L77" s="139"/>
      <c r="N77" s="139"/>
      <c r="O77" s="140"/>
      <c r="P77" s="140"/>
    </row>
    <row r="78" spans="1:25">
      <c r="A78" s="192">
        <v>2024</v>
      </c>
      <c r="B78" s="178">
        <v>342</v>
      </c>
      <c r="C78" s="178">
        <v>8</v>
      </c>
      <c r="D78" s="178">
        <v>15</v>
      </c>
      <c r="E78" s="178">
        <v>2</v>
      </c>
      <c r="F78" s="124"/>
      <c r="H78" s="7"/>
      <c r="I78" s="7"/>
      <c r="J78" s="7"/>
      <c r="K78" s="7"/>
      <c r="L78" s="139"/>
      <c r="N78" s="139"/>
      <c r="O78" s="140"/>
      <c r="P78" s="140"/>
    </row>
    <row r="79" spans="1:25">
      <c r="A79" s="192">
        <v>2023</v>
      </c>
      <c r="B79" s="178">
        <v>348</v>
      </c>
      <c r="C79" s="178">
        <v>11</v>
      </c>
      <c r="D79" s="178">
        <v>26</v>
      </c>
      <c r="E79" s="178">
        <v>4</v>
      </c>
      <c r="F79" s="124"/>
      <c r="H79" s="7"/>
      <c r="I79" s="7"/>
      <c r="J79" s="7"/>
      <c r="K79" s="7"/>
      <c r="L79" s="139"/>
      <c r="N79" s="139"/>
      <c r="O79" s="140"/>
      <c r="P79" s="140"/>
    </row>
    <row r="80" spans="1:25">
      <c r="A80" s="192">
        <v>2022</v>
      </c>
      <c r="B80" s="178">
        <v>377</v>
      </c>
      <c r="C80" s="178">
        <v>7</v>
      </c>
      <c r="D80" s="178">
        <v>5</v>
      </c>
      <c r="E80" s="178">
        <v>0</v>
      </c>
      <c r="F80" s="124"/>
      <c r="H80" s="7"/>
      <c r="I80" s="7"/>
      <c r="J80" s="7"/>
      <c r="K80" s="7"/>
      <c r="L80" s="139"/>
      <c r="N80" s="139"/>
      <c r="O80" s="140"/>
      <c r="P80" s="140"/>
    </row>
    <row r="81" spans="1:25">
      <c r="A81" s="192">
        <v>2021</v>
      </c>
      <c r="B81" s="178">
        <v>353</v>
      </c>
      <c r="C81" s="178">
        <v>19</v>
      </c>
      <c r="D81" s="178">
        <v>4</v>
      </c>
      <c r="E81" s="178">
        <v>1</v>
      </c>
      <c r="F81" s="124"/>
      <c r="H81" s="7"/>
      <c r="I81" s="7"/>
      <c r="J81" s="7"/>
      <c r="K81" s="7"/>
      <c r="L81" s="139"/>
      <c r="N81" s="139"/>
      <c r="O81" s="140"/>
      <c r="P81" s="140"/>
    </row>
    <row r="82" spans="1:25">
      <c r="A82" s="192">
        <v>2020</v>
      </c>
      <c r="B82" s="178">
        <v>287</v>
      </c>
      <c r="C82" s="178">
        <v>11</v>
      </c>
      <c r="D82" s="178">
        <v>27</v>
      </c>
      <c r="E82" s="178">
        <v>42</v>
      </c>
      <c r="F82" s="124"/>
      <c r="H82" s="7"/>
      <c r="I82" s="7"/>
      <c r="J82" s="7"/>
      <c r="K82" s="7"/>
      <c r="L82" s="139"/>
      <c r="N82" s="139"/>
      <c r="O82" s="140"/>
      <c r="P82" s="140"/>
    </row>
    <row r="83" spans="1:25">
      <c r="A83" s="192">
        <v>2019</v>
      </c>
      <c r="B83" s="178">
        <v>355</v>
      </c>
      <c r="C83" s="178">
        <v>6</v>
      </c>
      <c r="D83" s="178">
        <v>7</v>
      </c>
      <c r="E83" s="178">
        <v>0</v>
      </c>
      <c r="F83" s="124"/>
      <c r="H83" s="7"/>
      <c r="I83" s="7"/>
      <c r="J83" s="7"/>
      <c r="K83" s="7"/>
      <c r="L83" s="139"/>
      <c r="N83" s="139"/>
      <c r="O83" s="140"/>
      <c r="P83" s="140"/>
    </row>
    <row r="84" spans="1:25">
      <c r="A84" s="192">
        <v>2018</v>
      </c>
      <c r="B84" s="178">
        <v>374</v>
      </c>
      <c r="C84" s="178">
        <v>6</v>
      </c>
      <c r="D84" s="178">
        <v>3</v>
      </c>
      <c r="E84" s="178">
        <v>0</v>
      </c>
      <c r="F84" s="124"/>
      <c r="H84" s="7"/>
      <c r="I84" s="7"/>
      <c r="J84" s="7"/>
      <c r="K84" s="7"/>
      <c r="L84" s="139"/>
      <c r="N84" s="139"/>
      <c r="O84" s="140"/>
      <c r="P84" s="140"/>
    </row>
    <row r="85" spans="1:25">
      <c r="A85" s="192">
        <v>2017</v>
      </c>
      <c r="B85" s="178">
        <v>351</v>
      </c>
      <c r="C85" s="178">
        <v>5</v>
      </c>
      <c r="D85" s="178">
        <v>9</v>
      </c>
      <c r="E85" s="178">
        <v>2</v>
      </c>
      <c r="F85" s="124"/>
      <c r="H85" s="7"/>
      <c r="I85" s="7"/>
      <c r="J85" s="7"/>
      <c r="K85" s="7"/>
      <c r="L85" s="139"/>
      <c r="N85" s="139"/>
      <c r="O85" s="140"/>
      <c r="P85" s="140"/>
    </row>
    <row r="86" spans="1:25">
      <c r="A86" s="5">
        <v>2016</v>
      </c>
      <c r="B86" s="64" t="s">
        <v>575</v>
      </c>
      <c r="C86" s="65">
        <v>7</v>
      </c>
      <c r="D86" s="65">
        <v>19</v>
      </c>
      <c r="E86" s="64" t="s">
        <v>512</v>
      </c>
      <c r="F86" s="124"/>
      <c r="H86" s="7"/>
      <c r="I86" s="7"/>
      <c r="J86" s="7"/>
      <c r="K86" s="7"/>
      <c r="L86" s="139"/>
      <c r="N86" s="139"/>
      <c r="O86" s="140"/>
      <c r="P86" s="140"/>
    </row>
    <row r="87" spans="1:25">
      <c r="A87" s="5">
        <v>2015</v>
      </c>
      <c r="B87" s="64" t="s">
        <v>575</v>
      </c>
      <c r="C87" s="65">
        <v>7</v>
      </c>
      <c r="D87" s="65">
        <v>16</v>
      </c>
      <c r="E87" s="64" t="s">
        <v>565</v>
      </c>
    </row>
    <row r="88" spans="1:25">
      <c r="A88" s="136" t="s">
        <v>538</v>
      </c>
      <c r="B88" s="65">
        <v>375</v>
      </c>
      <c r="C88" s="65">
        <v>8</v>
      </c>
      <c r="D88" s="65">
        <v>8</v>
      </c>
      <c r="E88" s="65">
        <v>0</v>
      </c>
    </row>
    <row r="89" spans="1:25">
      <c r="A89" s="136">
        <v>2013</v>
      </c>
      <c r="B89" s="65">
        <v>366</v>
      </c>
      <c r="C89" s="65">
        <v>15</v>
      </c>
      <c r="D89" s="65">
        <v>12</v>
      </c>
      <c r="E89" s="65">
        <v>0</v>
      </c>
    </row>
    <row r="90" spans="1:25">
      <c r="A90" s="136" t="s">
        <v>479</v>
      </c>
      <c r="B90" s="65">
        <v>333</v>
      </c>
      <c r="C90" s="65">
        <v>15</v>
      </c>
      <c r="D90" s="65">
        <v>11</v>
      </c>
      <c r="E90" s="65">
        <v>1</v>
      </c>
    </row>
    <row r="91" spans="1:25">
      <c r="A91" s="136" t="s">
        <v>452</v>
      </c>
      <c r="B91" s="65">
        <v>320</v>
      </c>
      <c r="C91" s="65">
        <v>22</v>
      </c>
      <c r="D91" s="65">
        <v>5</v>
      </c>
      <c r="E91" s="65" t="s">
        <v>238</v>
      </c>
    </row>
    <row r="92" spans="1:25">
      <c r="A92" s="136" t="s">
        <v>411</v>
      </c>
      <c r="B92" s="65">
        <v>243</v>
      </c>
      <c r="C92" s="65">
        <v>13</v>
      </c>
      <c r="D92" s="65">
        <v>4</v>
      </c>
      <c r="E92" s="65">
        <v>1</v>
      </c>
    </row>
    <row r="93" spans="1:25" s="7" customFormat="1">
      <c r="A93" s="136" t="s">
        <v>379</v>
      </c>
      <c r="B93" s="65">
        <v>151</v>
      </c>
      <c r="C93" s="65">
        <v>6</v>
      </c>
      <c r="D93" s="65">
        <v>68</v>
      </c>
      <c r="E93" s="65">
        <v>10</v>
      </c>
      <c r="F93" s="95"/>
      <c r="G93" s="95"/>
      <c r="H93" s="95"/>
      <c r="I93" s="95"/>
      <c r="J93" s="95"/>
      <c r="K93" s="95"/>
      <c r="L93" s="95"/>
      <c r="M93" s="139"/>
      <c r="N93" s="95"/>
      <c r="O93" s="95"/>
      <c r="P93" s="95"/>
      <c r="Q93" s="95"/>
      <c r="R93" s="95"/>
      <c r="S93" s="95"/>
      <c r="T93" s="95"/>
      <c r="U93" s="95"/>
      <c r="V93" s="95"/>
      <c r="W93" s="95"/>
      <c r="X93" s="95"/>
      <c r="Y93" s="95"/>
    </row>
    <row r="94" spans="1:25" s="7" customFormat="1">
      <c r="A94" s="136" t="s">
        <v>348</v>
      </c>
      <c r="B94" s="64" t="s">
        <v>535</v>
      </c>
      <c r="C94" s="65">
        <v>5</v>
      </c>
      <c r="D94" s="65">
        <v>40</v>
      </c>
      <c r="E94" s="64" t="s">
        <v>515</v>
      </c>
      <c r="F94" s="95"/>
      <c r="G94" s="95"/>
      <c r="H94" s="95"/>
      <c r="I94" s="95"/>
      <c r="J94" s="95"/>
      <c r="K94" s="95"/>
      <c r="L94" s="95"/>
      <c r="M94" s="139"/>
      <c r="N94" s="95"/>
      <c r="O94" s="95"/>
      <c r="P94" s="95"/>
      <c r="Q94" s="140"/>
      <c r="R94" s="142"/>
      <c r="S94" s="142"/>
      <c r="T94" s="142"/>
      <c r="U94" s="142"/>
    </row>
    <row r="95" spans="1:25" s="7" customFormat="1">
      <c r="A95" s="136" t="s">
        <v>318</v>
      </c>
      <c r="B95" s="101">
        <v>287</v>
      </c>
      <c r="C95" s="101">
        <v>11</v>
      </c>
      <c r="D95" s="101">
        <v>8</v>
      </c>
      <c r="E95" s="101">
        <v>4</v>
      </c>
      <c r="F95" s="95"/>
      <c r="G95" s="95"/>
      <c r="H95" s="95"/>
      <c r="I95" s="95"/>
      <c r="J95" s="95"/>
      <c r="K95" s="95"/>
      <c r="L95" s="95"/>
      <c r="M95" s="139"/>
      <c r="N95" s="95"/>
      <c r="O95" s="95"/>
      <c r="P95" s="95"/>
      <c r="Q95" s="140"/>
      <c r="R95" s="142"/>
      <c r="S95" s="142"/>
      <c r="T95" s="142"/>
      <c r="U95" s="142"/>
    </row>
    <row r="96" spans="1:25" s="7" customFormat="1">
      <c r="A96" s="136" t="s">
        <v>291</v>
      </c>
      <c r="B96" s="101">
        <v>299</v>
      </c>
      <c r="C96" s="101">
        <v>6</v>
      </c>
      <c r="D96" s="101">
        <v>7</v>
      </c>
      <c r="E96" s="101">
        <v>3</v>
      </c>
      <c r="F96" s="95"/>
      <c r="G96" s="95"/>
      <c r="H96" s="95"/>
      <c r="I96" s="95"/>
      <c r="J96" s="95"/>
      <c r="K96" s="95"/>
      <c r="L96" s="95"/>
      <c r="M96" s="139"/>
      <c r="N96" s="95"/>
      <c r="O96" s="95"/>
      <c r="P96" s="95"/>
      <c r="Q96" s="140"/>
      <c r="R96" s="142"/>
      <c r="S96" s="142"/>
      <c r="T96" s="142"/>
      <c r="U96" s="142"/>
    </row>
    <row r="97" spans="1:21" s="7" customFormat="1">
      <c r="A97" s="136" t="s">
        <v>262</v>
      </c>
      <c r="B97" s="101" t="s">
        <v>536</v>
      </c>
      <c r="C97" s="101">
        <v>10</v>
      </c>
      <c r="D97" s="101">
        <v>9</v>
      </c>
      <c r="E97" s="101" t="s">
        <v>512</v>
      </c>
      <c r="F97" s="95"/>
      <c r="G97" s="95"/>
      <c r="H97" s="95"/>
      <c r="I97" s="95"/>
      <c r="J97" s="95"/>
      <c r="K97" s="95"/>
      <c r="L97" s="95"/>
      <c r="M97" s="139"/>
      <c r="N97" s="95"/>
      <c r="O97" s="95"/>
      <c r="P97" s="95"/>
      <c r="Q97" s="140"/>
      <c r="R97" s="142"/>
      <c r="S97" s="142"/>
      <c r="T97" s="142"/>
      <c r="U97" s="142"/>
    </row>
    <row r="98" spans="1:21" s="7" customFormat="1">
      <c r="A98" s="136" t="s">
        <v>233</v>
      </c>
      <c r="B98" s="101">
        <v>272</v>
      </c>
      <c r="C98" s="101">
        <v>10</v>
      </c>
      <c r="D98" s="101">
        <v>3</v>
      </c>
      <c r="E98" s="101">
        <v>2</v>
      </c>
      <c r="F98" s="95"/>
      <c r="G98" s="95"/>
      <c r="H98" s="95"/>
      <c r="I98" s="95"/>
      <c r="J98" s="95"/>
      <c r="K98" s="95"/>
      <c r="L98" s="95"/>
      <c r="M98" s="139"/>
      <c r="N98" s="95"/>
      <c r="O98" s="95"/>
      <c r="P98" s="95"/>
      <c r="Q98" s="140"/>
      <c r="R98" s="142"/>
      <c r="S98" s="142"/>
      <c r="T98" s="142"/>
      <c r="U98" s="142"/>
    </row>
    <row r="99" spans="1:21" s="7" customFormat="1">
      <c r="A99" s="5"/>
      <c r="B99" s="47"/>
      <c r="C99" s="47"/>
      <c r="D99" s="47"/>
      <c r="E99" s="64"/>
      <c r="F99" s="95"/>
      <c r="G99" s="95"/>
      <c r="H99" s="95"/>
      <c r="I99" s="95"/>
      <c r="J99" s="95"/>
      <c r="K99" s="95"/>
      <c r="L99" s="95"/>
      <c r="M99" s="139"/>
      <c r="N99" s="95"/>
      <c r="O99" s="95"/>
      <c r="P99" s="95"/>
      <c r="Q99" s="140"/>
      <c r="R99" s="142"/>
      <c r="S99" s="142"/>
      <c r="T99" s="142"/>
      <c r="U99" s="142"/>
    </row>
    <row r="100" spans="1:21" s="7" customFormat="1">
      <c r="A100" s="5"/>
      <c r="B100" s="64"/>
      <c r="C100" s="65"/>
      <c r="D100" s="65"/>
      <c r="E100" s="64"/>
      <c r="F100" s="95"/>
      <c r="G100" s="95"/>
      <c r="H100" s="95"/>
      <c r="I100" s="95"/>
      <c r="J100" s="95"/>
      <c r="K100" s="95"/>
      <c r="L100" s="95"/>
      <c r="M100" s="139"/>
      <c r="N100" s="95"/>
      <c r="O100" s="95"/>
      <c r="P100" s="95"/>
      <c r="Q100" s="140"/>
      <c r="R100" s="142"/>
      <c r="S100" s="142"/>
      <c r="T100" s="142"/>
      <c r="U100" s="142"/>
    </row>
    <row r="101" spans="1:21" s="7" customFormat="1">
      <c r="A101" s="111" t="s">
        <v>106</v>
      </c>
      <c r="B101" s="112" t="s">
        <v>189</v>
      </c>
      <c r="C101" s="112" t="s">
        <v>383</v>
      </c>
      <c r="D101" s="112" t="s">
        <v>384</v>
      </c>
      <c r="E101" s="112" t="s">
        <v>385</v>
      </c>
      <c r="F101" s="124"/>
      <c r="G101" s="95"/>
      <c r="H101" s="95"/>
      <c r="I101" s="95"/>
      <c r="J101" s="95"/>
      <c r="L101" s="139"/>
      <c r="M101" s="139"/>
      <c r="N101" s="139"/>
      <c r="O101" s="140"/>
      <c r="P101" s="140"/>
      <c r="Q101" s="140"/>
      <c r="R101" s="142"/>
      <c r="S101" s="142"/>
      <c r="T101" s="142"/>
      <c r="U101" s="142"/>
    </row>
    <row r="102" spans="1:21" s="7" customFormat="1">
      <c r="A102" s="111" t="s">
        <v>107</v>
      </c>
      <c r="B102" s="112"/>
      <c r="C102" s="112"/>
      <c r="D102" s="112" t="s">
        <v>189</v>
      </c>
      <c r="E102" s="112" t="s">
        <v>189</v>
      </c>
      <c r="F102" s="124"/>
      <c r="G102" s="95"/>
      <c r="H102" s="144"/>
      <c r="I102" s="126"/>
      <c r="J102" s="95"/>
      <c r="L102" s="139"/>
      <c r="M102" s="139"/>
      <c r="N102" s="139"/>
      <c r="O102" s="140"/>
      <c r="P102" s="140"/>
      <c r="Q102" s="140"/>
      <c r="R102" s="142"/>
      <c r="S102" s="142"/>
      <c r="T102" s="142"/>
      <c r="U102" s="142"/>
    </row>
    <row r="103" spans="1:21" s="7" customFormat="1">
      <c r="A103" s="117" t="s">
        <v>318</v>
      </c>
      <c r="B103" s="178">
        <v>311</v>
      </c>
      <c r="C103" s="179">
        <v>22.923076923076923</v>
      </c>
      <c r="D103" s="178">
        <v>298</v>
      </c>
      <c r="E103" s="178">
        <v>13</v>
      </c>
      <c r="F103" s="124"/>
      <c r="G103" s="95"/>
      <c r="H103" s="144"/>
      <c r="I103" s="126"/>
      <c r="J103" s="95"/>
      <c r="L103" s="139"/>
      <c r="M103" s="139"/>
      <c r="N103" s="139"/>
      <c r="O103" s="140"/>
      <c r="P103" s="140"/>
      <c r="Q103" s="140"/>
      <c r="R103" s="142"/>
      <c r="S103" s="142"/>
      <c r="T103" s="142"/>
      <c r="U103" s="142"/>
    </row>
    <row r="104" spans="1:21" s="7" customFormat="1">
      <c r="A104" s="117">
        <v>2008</v>
      </c>
      <c r="B104" s="178">
        <v>303</v>
      </c>
      <c r="C104" s="179">
        <v>3.8870967741935485</v>
      </c>
      <c r="D104" s="178">
        <v>241</v>
      </c>
      <c r="E104" s="178">
        <v>62</v>
      </c>
      <c r="F104" s="124"/>
      <c r="G104" s="95"/>
      <c r="H104" s="144"/>
      <c r="I104" s="126"/>
      <c r="J104" s="95"/>
      <c r="L104" s="139"/>
      <c r="M104" s="139"/>
      <c r="N104" s="139"/>
      <c r="O104" s="140"/>
      <c r="P104" s="140"/>
      <c r="Q104" s="140"/>
      <c r="R104" s="142"/>
      <c r="S104" s="142"/>
      <c r="T104" s="142"/>
      <c r="U104" s="142"/>
    </row>
    <row r="105" spans="1:21" s="7" customFormat="1">
      <c r="A105" s="117">
        <v>2009</v>
      </c>
      <c r="B105" s="178">
        <v>235</v>
      </c>
      <c r="C105" s="179">
        <v>2.0128205128205128</v>
      </c>
      <c r="D105" s="178">
        <v>157</v>
      </c>
      <c r="E105" s="178">
        <v>78</v>
      </c>
      <c r="F105" s="124"/>
      <c r="G105" s="95"/>
      <c r="H105" s="144"/>
      <c r="I105" s="126"/>
      <c r="J105" s="95"/>
      <c r="L105" s="139"/>
      <c r="M105" s="139"/>
      <c r="N105" s="139"/>
      <c r="O105" s="140"/>
      <c r="P105" s="140"/>
      <c r="Q105" s="140"/>
      <c r="R105" s="142"/>
      <c r="S105" s="142"/>
      <c r="T105" s="142"/>
      <c r="U105" s="142"/>
    </row>
    <row r="106" spans="1:21" s="7" customFormat="1">
      <c r="A106" s="117">
        <v>2010</v>
      </c>
      <c r="B106" s="178">
        <v>261</v>
      </c>
      <c r="C106" s="179">
        <v>51.2</v>
      </c>
      <c r="D106" s="178">
        <v>256</v>
      </c>
      <c r="E106" s="178">
        <v>5</v>
      </c>
      <c r="F106" s="124"/>
      <c r="G106" s="95"/>
      <c r="H106" s="144"/>
      <c r="I106" s="126"/>
      <c r="J106" s="95"/>
      <c r="L106" s="139"/>
      <c r="M106" s="139"/>
      <c r="N106" s="139"/>
      <c r="O106" s="140"/>
      <c r="P106" s="140"/>
      <c r="Q106" s="140"/>
      <c r="R106" s="142"/>
      <c r="S106" s="142"/>
      <c r="T106" s="142"/>
      <c r="U106" s="142"/>
    </row>
    <row r="107" spans="1:21" s="7" customFormat="1">
      <c r="A107" s="117">
        <v>2011</v>
      </c>
      <c r="B107" s="178">
        <v>348</v>
      </c>
      <c r="C107" s="179">
        <v>68.599999999999994</v>
      </c>
      <c r="D107" s="178">
        <v>343</v>
      </c>
      <c r="E107" s="178">
        <v>5</v>
      </c>
      <c r="F107" s="124"/>
      <c r="G107" s="95"/>
      <c r="H107" s="144"/>
      <c r="I107" s="126"/>
      <c r="J107" s="95"/>
      <c r="L107" s="139"/>
      <c r="M107" s="139"/>
      <c r="N107" s="139"/>
      <c r="O107" s="140"/>
      <c r="P107" s="140"/>
      <c r="Q107" s="140"/>
      <c r="R107" s="142"/>
      <c r="S107" s="142"/>
      <c r="T107" s="142"/>
      <c r="U107" s="142"/>
    </row>
    <row r="108" spans="1:21" s="7" customFormat="1">
      <c r="A108" s="117" t="s">
        <v>479</v>
      </c>
      <c r="B108" s="178">
        <v>360</v>
      </c>
      <c r="C108" s="179">
        <v>29</v>
      </c>
      <c r="D108" s="178">
        <v>348</v>
      </c>
      <c r="E108" s="178">
        <v>12</v>
      </c>
      <c r="F108" s="124"/>
      <c r="G108" s="95"/>
      <c r="H108" s="144"/>
      <c r="I108" s="126"/>
      <c r="J108" s="95"/>
      <c r="L108" s="139"/>
      <c r="M108" s="139"/>
      <c r="N108" s="139"/>
      <c r="O108" s="140"/>
      <c r="P108" s="140"/>
      <c r="Q108" s="140"/>
      <c r="R108" s="142"/>
      <c r="S108" s="142"/>
      <c r="T108" s="142"/>
      <c r="U108" s="142"/>
    </row>
    <row r="109" spans="1:21" s="7" customFormat="1">
      <c r="A109" s="117" t="s">
        <v>508</v>
      </c>
      <c r="B109" s="178">
        <v>393</v>
      </c>
      <c r="C109" s="179">
        <v>31.75</v>
      </c>
      <c r="D109" s="178">
        <v>381</v>
      </c>
      <c r="E109" s="178">
        <v>12</v>
      </c>
      <c r="F109" s="124"/>
      <c r="G109" s="95"/>
      <c r="H109" s="144"/>
      <c r="I109" s="126"/>
      <c r="J109" s="95"/>
      <c r="L109" s="139"/>
      <c r="M109" s="139"/>
      <c r="N109" s="139"/>
      <c r="O109" s="140"/>
      <c r="P109" s="140"/>
      <c r="Q109" s="140"/>
      <c r="R109" s="142"/>
      <c r="S109" s="142"/>
      <c r="T109" s="142"/>
      <c r="U109" s="142"/>
    </row>
    <row r="110" spans="1:21" s="7" customFormat="1">
      <c r="A110" s="117" t="s">
        <v>539</v>
      </c>
      <c r="B110" s="178">
        <v>391</v>
      </c>
      <c r="C110" s="179">
        <v>47.875</v>
      </c>
      <c r="D110" s="178">
        <v>383</v>
      </c>
      <c r="E110" s="178">
        <v>8</v>
      </c>
      <c r="F110" s="124"/>
      <c r="G110" s="95"/>
      <c r="H110" s="144"/>
      <c r="I110" s="126"/>
      <c r="J110" s="95"/>
      <c r="L110" s="139"/>
      <c r="M110" s="139"/>
      <c r="N110" s="139"/>
      <c r="O110" s="140"/>
      <c r="P110" s="140"/>
      <c r="Q110" s="140"/>
      <c r="R110" s="142"/>
      <c r="S110" s="142"/>
      <c r="T110" s="142"/>
      <c r="U110" s="142"/>
    </row>
    <row r="111" spans="1:21" s="7" customFormat="1">
      <c r="A111" s="117" t="s">
        <v>577</v>
      </c>
      <c r="B111" s="178">
        <v>370</v>
      </c>
      <c r="C111" s="179">
        <v>18.473684210526315</v>
      </c>
      <c r="D111" s="178">
        <v>351</v>
      </c>
      <c r="E111" s="178">
        <v>19</v>
      </c>
      <c r="F111" s="124"/>
      <c r="G111" s="95"/>
      <c r="H111" s="144"/>
      <c r="I111" s="126"/>
      <c r="J111" s="95"/>
      <c r="L111" s="139"/>
      <c r="M111" s="139"/>
      <c r="N111" s="139"/>
      <c r="O111" s="140"/>
      <c r="P111" s="140"/>
      <c r="Q111" s="140"/>
      <c r="R111" s="142"/>
      <c r="S111" s="142"/>
      <c r="T111" s="142"/>
      <c r="U111" s="142"/>
    </row>
    <row r="112" spans="1:21" s="7" customFormat="1">
      <c r="A112" s="117" t="s">
        <v>587</v>
      </c>
      <c r="B112" s="178">
        <v>372</v>
      </c>
      <c r="C112" s="179">
        <v>16.71</v>
      </c>
      <c r="D112" s="178">
        <v>351</v>
      </c>
      <c r="E112" s="178">
        <v>21</v>
      </c>
      <c r="F112" s="124"/>
      <c r="G112" s="95"/>
      <c r="H112" s="144"/>
      <c r="I112" s="126"/>
      <c r="J112" s="95"/>
      <c r="L112" s="139"/>
      <c r="M112" s="139"/>
      <c r="N112" s="139"/>
      <c r="O112" s="140"/>
      <c r="P112" s="140"/>
      <c r="Q112" s="140"/>
      <c r="R112" s="142"/>
      <c r="S112" s="142"/>
      <c r="T112" s="142"/>
      <c r="U112" s="142"/>
    </row>
    <row r="113" spans="1:25" s="7" customFormat="1">
      <c r="A113" s="117" t="s">
        <v>631</v>
      </c>
      <c r="B113" s="178">
        <v>367</v>
      </c>
      <c r="C113" s="179">
        <v>32.36</v>
      </c>
      <c r="D113" s="178">
        <v>356</v>
      </c>
      <c r="E113" s="178">
        <v>11</v>
      </c>
      <c r="F113" s="124"/>
      <c r="G113" s="95"/>
      <c r="H113" s="144"/>
      <c r="I113" s="126"/>
      <c r="J113" s="95"/>
      <c r="L113" s="139"/>
      <c r="M113" s="139"/>
      <c r="N113" s="139"/>
      <c r="O113" s="140"/>
      <c r="P113" s="140"/>
      <c r="Q113" s="140"/>
      <c r="R113" s="142"/>
      <c r="S113" s="142"/>
      <c r="T113" s="142"/>
      <c r="U113" s="142"/>
    </row>
    <row r="114" spans="1:25" s="7" customFormat="1">
      <c r="A114" s="117" t="s">
        <v>658</v>
      </c>
      <c r="B114" s="178">
        <v>383</v>
      </c>
      <c r="C114" s="179">
        <v>126.66666666666667</v>
      </c>
      <c r="D114" s="178">
        <v>380</v>
      </c>
      <c r="E114" s="178">
        <v>3</v>
      </c>
      <c r="F114" s="124"/>
      <c r="G114" s="95"/>
      <c r="H114" s="144"/>
      <c r="I114" s="126"/>
      <c r="J114" s="95"/>
      <c r="L114" s="139"/>
      <c r="M114" s="139"/>
      <c r="N114" s="139"/>
      <c r="O114" s="140"/>
      <c r="P114" s="140"/>
      <c r="Q114" s="140"/>
      <c r="R114" s="142"/>
      <c r="S114" s="142"/>
      <c r="T114" s="142"/>
      <c r="U114" s="142"/>
    </row>
    <row r="115" spans="1:25" s="7" customFormat="1">
      <c r="A115" s="117" t="s">
        <v>661</v>
      </c>
      <c r="B115" s="178">
        <v>368</v>
      </c>
      <c r="C115" s="179">
        <v>51.571428571428569</v>
      </c>
      <c r="D115" s="178">
        <v>361</v>
      </c>
      <c r="E115" s="178">
        <v>7</v>
      </c>
      <c r="F115" s="124"/>
      <c r="G115" s="95"/>
      <c r="H115" s="144"/>
      <c r="I115" s="126"/>
      <c r="J115" s="95"/>
      <c r="L115" s="139"/>
      <c r="M115" s="139"/>
      <c r="N115" s="139"/>
      <c r="O115" s="140"/>
      <c r="P115" s="140"/>
      <c r="Q115" s="140"/>
      <c r="R115" s="142"/>
      <c r="S115" s="142"/>
      <c r="T115" s="142"/>
      <c r="U115" s="142"/>
    </row>
    <row r="116" spans="1:25" s="7" customFormat="1">
      <c r="A116" s="117" t="s">
        <v>692</v>
      </c>
      <c r="B116" s="178">
        <v>367</v>
      </c>
      <c r="C116" s="179">
        <v>4.3188405797101446</v>
      </c>
      <c r="D116" s="178">
        <v>298</v>
      </c>
      <c r="E116" s="178">
        <v>69</v>
      </c>
      <c r="F116" s="124"/>
      <c r="G116" s="95"/>
      <c r="H116" s="144"/>
      <c r="I116" s="126"/>
      <c r="J116" s="95"/>
      <c r="L116" s="139"/>
      <c r="M116" s="139"/>
      <c r="N116" s="139"/>
      <c r="O116" s="140"/>
      <c r="P116" s="140"/>
      <c r="Q116" s="140"/>
      <c r="R116" s="142"/>
      <c r="S116" s="142"/>
      <c r="T116" s="142"/>
      <c r="U116" s="142"/>
    </row>
    <row r="117" spans="1:25" s="7" customFormat="1">
      <c r="A117" s="117" t="s">
        <v>743</v>
      </c>
      <c r="B117" s="178">
        <v>377</v>
      </c>
      <c r="C117" s="179">
        <v>74.400000000000006</v>
      </c>
      <c r="D117" s="178">
        <v>372</v>
      </c>
      <c r="E117" s="178">
        <v>5</v>
      </c>
      <c r="F117" s="124"/>
      <c r="G117" s="95"/>
      <c r="H117" s="144"/>
      <c r="I117" s="126"/>
      <c r="J117" s="95"/>
      <c r="L117" s="139"/>
      <c r="M117" s="139"/>
      <c r="N117" s="139"/>
      <c r="O117" s="140"/>
      <c r="P117" s="140"/>
      <c r="Q117" s="140"/>
      <c r="R117" s="142"/>
      <c r="S117" s="142"/>
      <c r="T117" s="142"/>
      <c r="U117" s="142"/>
    </row>
    <row r="118" spans="1:25" s="7" customFormat="1">
      <c r="A118" s="117" t="s">
        <v>776</v>
      </c>
      <c r="B118" s="178">
        <v>389</v>
      </c>
      <c r="C118" s="179">
        <v>76.8</v>
      </c>
      <c r="D118" s="178">
        <v>384</v>
      </c>
      <c r="E118" s="178">
        <v>5</v>
      </c>
      <c r="F118" s="124"/>
      <c r="G118" s="95"/>
      <c r="H118" s="144"/>
      <c r="I118" s="126"/>
      <c r="J118" s="95"/>
      <c r="L118" s="139"/>
      <c r="M118" s="139"/>
      <c r="N118" s="139"/>
      <c r="O118" s="140"/>
      <c r="P118" s="140"/>
      <c r="Q118" s="140"/>
      <c r="R118" s="142"/>
      <c r="S118" s="142"/>
      <c r="T118" s="142"/>
      <c r="U118" s="142"/>
    </row>
    <row r="119" spans="1:25" s="7" customFormat="1">
      <c r="A119" s="117" t="s">
        <v>809</v>
      </c>
      <c r="B119" s="178">
        <v>389</v>
      </c>
      <c r="C119" s="179">
        <v>11.966666666666667</v>
      </c>
      <c r="D119" s="178">
        <v>359</v>
      </c>
      <c r="E119" s="178">
        <v>30</v>
      </c>
      <c r="F119" s="124"/>
      <c r="G119" s="95"/>
      <c r="H119" s="144"/>
      <c r="I119" s="126"/>
      <c r="J119" s="95"/>
      <c r="L119" s="139"/>
      <c r="M119" s="139"/>
      <c r="N119" s="139"/>
      <c r="O119" s="140"/>
      <c r="P119" s="140"/>
      <c r="Q119" s="140"/>
      <c r="R119" s="142"/>
      <c r="S119" s="142"/>
      <c r="T119" s="142"/>
      <c r="U119" s="142"/>
    </row>
    <row r="120" spans="1:25" s="7" customFormat="1">
      <c r="A120" s="117" t="s">
        <v>836</v>
      </c>
      <c r="B120" s="178">
        <v>367</v>
      </c>
      <c r="C120" s="179">
        <v>20.588235294117649</v>
      </c>
      <c r="D120" s="178">
        <v>350</v>
      </c>
      <c r="E120" s="178">
        <v>17</v>
      </c>
      <c r="F120" s="124"/>
      <c r="G120" s="95"/>
      <c r="H120" s="144"/>
      <c r="I120" s="126"/>
      <c r="J120" s="95"/>
      <c r="L120" s="139"/>
      <c r="M120" s="139"/>
      <c r="N120" s="139"/>
      <c r="O120" s="140"/>
      <c r="P120" s="140"/>
      <c r="Q120" s="140"/>
      <c r="R120" s="142"/>
      <c r="S120" s="142"/>
      <c r="T120" s="142"/>
      <c r="U120" s="142"/>
    </row>
    <row r="121" spans="1:25" s="7" customFormat="1">
      <c r="A121" s="117" t="s">
        <v>842</v>
      </c>
      <c r="B121" s="178">
        <v>118</v>
      </c>
      <c r="C121" s="179">
        <v>28.5</v>
      </c>
      <c r="D121" s="178">
        <v>114</v>
      </c>
      <c r="E121" s="178">
        <v>4</v>
      </c>
      <c r="F121" s="124"/>
      <c r="G121" s="95"/>
      <c r="H121" s="144"/>
      <c r="I121" s="126"/>
      <c r="J121" s="95"/>
      <c r="L121" s="139"/>
      <c r="M121" s="139"/>
      <c r="N121" s="139"/>
      <c r="O121" s="140"/>
      <c r="P121" s="140"/>
      <c r="Q121" s="140"/>
      <c r="R121" s="142"/>
      <c r="S121" s="142"/>
      <c r="T121" s="142"/>
      <c r="U121" s="142"/>
    </row>
    <row r="122" spans="1:25" s="7" customFormat="1">
      <c r="A122" s="125" t="s">
        <v>194</v>
      </c>
      <c r="B122" s="191">
        <v>6102</v>
      </c>
      <c r="C122" s="179">
        <v>16.738372093023255</v>
      </c>
      <c r="D122" s="178">
        <v>5758</v>
      </c>
      <c r="E122" s="178">
        <v>344</v>
      </c>
      <c r="F122" s="124"/>
      <c r="G122" s="95"/>
      <c r="H122" s="144"/>
      <c r="I122" s="126"/>
      <c r="J122" s="95"/>
      <c r="L122" s="139"/>
      <c r="M122" s="139"/>
      <c r="N122" s="139"/>
      <c r="O122" s="140"/>
      <c r="P122" s="140"/>
      <c r="Q122" s="140"/>
      <c r="R122" s="142"/>
      <c r="S122" s="142"/>
      <c r="T122" s="142"/>
      <c r="U122" s="142"/>
    </row>
    <row r="123" spans="1:25">
      <c r="A123" s="195"/>
      <c r="B123" s="178"/>
      <c r="C123" s="178"/>
      <c r="D123" s="178"/>
      <c r="E123" s="178"/>
      <c r="F123" s="124"/>
      <c r="H123" s="144"/>
      <c r="I123" s="126"/>
      <c r="K123" s="7"/>
      <c r="L123" s="139"/>
      <c r="M123" s="139"/>
      <c r="N123" s="139"/>
      <c r="O123" s="140"/>
      <c r="P123" s="140"/>
      <c r="Q123" s="140"/>
      <c r="R123" s="142"/>
      <c r="S123" s="142"/>
      <c r="T123" s="142"/>
      <c r="U123" s="142"/>
      <c r="V123" s="7"/>
      <c r="W123" s="7"/>
      <c r="X123" s="7"/>
      <c r="Y123" s="7"/>
    </row>
    <row r="124" spans="1:25">
      <c r="A124" s="111" t="s">
        <v>386</v>
      </c>
      <c r="B124" s="112" t="s">
        <v>387</v>
      </c>
      <c r="C124" s="112" t="s">
        <v>169</v>
      </c>
      <c r="D124" s="112" t="s">
        <v>384</v>
      </c>
      <c r="E124" s="112" t="s">
        <v>385</v>
      </c>
      <c r="F124" s="124"/>
      <c r="H124" s="144"/>
      <c r="I124" s="126"/>
      <c r="K124" s="7"/>
      <c r="L124" s="139"/>
      <c r="M124" s="139"/>
      <c r="N124" s="139"/>
      <c r="O124" s="140"/>
      <c r="P124" s="140"/>
    </row>
    <row r="125" spans="1:25">
      <c r="A125" s="117">
        <v>2007</v>
      </c>
      <c r="B125" s="113">
        <v>37175.24</v>
      </c>
      <c r="C125" s="113">
        <v>25454.84</v>
      </c>
      <c r="D125" s="113">
        <v>31315.040000000001</v>
      </c>
      <c r="E125" s="113">
        <v>-5860.2</v>
      </c>
      <c r="F125" s="124"/>
      <c r="H125" s="7"/>
      <c r="I125" s="7"/>
      <c r="J125" s="7"/>
      <c r="K125" s="7"/>
      <c r="L125" s="139"/>
      <c r="M125" s="139"/>
      <c r="N125" s="139"/>
      <c r="O125" s="140"/>
      <c r="P125" s="140"/>
    </row>
    <row r="126" spans="1:25">
      <c r="A126" s="117">
        <v>2008</v>
      </c>
      <c r="B126" s="113">
        <v>59711.68</v>
      </c>
      <c r="C126" s="113">
        <v>-21506.18</v>
      </c>
      <c r="D126" s="113">
        <v>19102.75</v>
      </c>
      <c r="E126" s="113">
        <v>-40608.93</v>
      </c>
      <c r="F126" s="124"/>
      <c r="H126" s="7"/>
      <c r="I126" s="7"/>
      <c r="J126" s="7"/>
      <c r="K126" s="7"/>
      <c r="L126" s="139"/>
      <c r="M126" s="139"/>
      <c r="N126" s="139"/>
      <c r="O126" s="140"/>
      <c r="P126" s="140"/>
    </row>
    <row r="127" spans="1:25">
      <c r="A127" s="117">
        <v>2009</v>
      </c>
      <c r="B127" s="113">
        <v>58790.21</v>
      </c>
      <c r="C127" s="113">
        <v>-37301.910000000003</v>
      </c>
      <c r="D127" s="113">
        <v>10744.15</v>
      </c>
      <c r="E127" s="113">
        <v>-48046.060000000005</v>
      </c>
      <c r="F127" s="124"/>
      <c r="H127" s="7"/>
      <c r="I127" s="7"/>
      <c r="J127" s="7"/>
      <c r="K127" s="7"/>
      <c r="L127" s="139"/>
      <c r="M127" s="139"/>
      <c r="N127" s="139"/>
      <c r="O127" s="140"/>
      <c r="P127" s="140"/>
    </row>
    <row r="128" spans="1:25">
      <c r="A128" s="117">
        <v>2010</v>
      </c>
      <c r="B128" s="113">
        <v>21671.22</v>
      </c>
      <c r="C128" s="113">
        <v>20650.419999999998</v>
      </c>
      <c r="D128" s="113">
        <v>21160.82</v>
      </c>
      <c r="E128" s="113">
        <v>-510.40000000000003</v>
      </c>
      <c r="F128" s="124"/>
      <c r="H128" s="7"/>
      <c r="I128" s="7"/>
      <c r="J128" s="7"/>
      <c r="K128" s="7"/>
      <c r="L128" s="139"/>
      <c r="N128" s="139"/>
      <c r="O128" s="140"/>
      <c r="P128" s="140"/>
    </row>
    <row r="129" spans="1:25">
      <c r="A129" s="117">
        <v>2011</v>
      </c>
      <c r="B129" s="113">
        <v>42286.78</v>
      </c>
      <c r="C129" s="113">
        <v>40655.119999999995</v>
      </c>
      <c r="D129" s="113">
        <v>41470.949999999997</v>
      </c>
      <c r="E129" s="113">
        <v>-815.83</v>
      </c>
      <c r="F129" s="124"/>
      <c r="H129" s="7"/>
      <c r="I129" s="7"/>
      <c r="J129" s="7"/>
      <c r="K129" s="7"/>
      <c r="L129" s="139"/>
      <c r="N129" s="139"/>
      <c r="O129" s="140"/>
      <c r="P129" s="140"/>
    </row>
    <row r="130" spans="1:25">
      <c r="A130" s="117" t="s">
        <v>478</v>
      </c>
      <c r="B130" s="113">
        <v>51778.130000000005</v>
      </c>
      <c r="C130" s="113">
        <v>42520.17</v>
      </c>
      <c r="D130" s="113">
        <v>47149.15</v>
      </c>
      <c r="E130" s="113">
        <v>-4628.9800000000005</v>
      </c>
      <c r="F130" s="124"/>
      <c r="H130" s="7"/>
      <c r="I130" s="7"/>
      <c r="J130" s="7"/>
      <c r="K130" s="7"/>
      <c r="L130" s="139"/>
      <c r="N130" s="139"/>
      <c r="O130" s="140"/>
      <c r="P130" s="140"/>
    </row>
    <row r="131" spans="1:25" s="118" customFormat="1">
      <c r="A131" s="117" t="s">
        <v>505</v>
      </c>
      <c r="B131" s="114">
        <v>48857.11</v>
      </c>
      <c r="C131" s="114">
        <v>43090.210000000006</v>
      </c>
      <c r="D131" s="114">
        <v>45973.66</v>
      </c>
      <c r="E131" s="114">
        <v>-2883.45</v>
      </c>
      <c r="F131" s="124"/>
      <c r="G131" s="95"/>
      <c r="H131" s="7"/>
      <c r="I131" s="7"/>
      <c r="J131" s="7"/>
      <c r="K131" s="7"/>
      <c r="L131" s="139"/>
      <c r="M131" s="95"/>
      <c r="N131" s="139"/>
      <c r="O131" s="95"/>
      <c r="P131" s="95"/>
      <c r="Q131" s="95"/>
      <c r="R131" s="95"/>
      <c r="S131" s="95"/>
      <c r="T131" s="95"/>
      <c r="U131" s="95"/>
      <c r="V131" s="95"/>
      <c r="W131" s="95"/>
      <c r="X131" s="95"/>
      <c r="Y131" s="95"/>
    </row>
    <row r="132" spans="1:25" s="118" customFormat="1">
      <c r="A132" s="117" t="s">
        <v>539</v>
      </c>
      <c r="B132" s="113">
        <v>45447.859999999993</v>
      </c>
      <c r="C132" s="113">
        <v>40938.32</v>
      </c>
      <c r="D132" s="113">
        <v>43193.09</v>
      </c>
      <c r="E132" s="113">
        <v>-2254.77</v>
      </c>
      <c r="F132" s="124"/>
      <c r="G132" s="95"/>
      <c r="H132" s="7"/>
      <c r="I132" s="7"/>
      <c r="J132" s="7"/>
      <c r="K132" s="7"/>
      <c r="L132" s="139"/>
      <c r="M132" s="95"/>
      <c r="N132" s="139"/>
      <c r="O132" s="95"/>
      <c r="P132" s="95"/>
    </row>
    <row r="133" spans="1:25">
      <c r="A133" s="117" t="s">
        <v>577</v>
      </c>
      <c r="B133" s="113">
        <v>49052.32</v>
      </c>
      <c r="C133" s="113">
        <v>29172.32</v>
      </c>
      <c r="D133" s="113">
        <v>39112.32</v>
      </c>
      <c r="E133" s="113">
        <v>-9940</v>
      </c>
      <c r="F133" s="124"/>
      <c r="H133" s="7"/>
      <c r="I133" s="7"/>
      <c r="J133" s="7"/>
      <c r="K133" s="7"/>
      <c r="L133" s="139"/>
      <c r="M133" s="118"/>
      <c r="N133" s="139"/>
      <c r="Q133" s="118"/>
      <c r="R133" s="118"/>
      <c r="S133" s="118"/>
      <c r="T133" s="118"/>
      <c r="U133" s="118"/>
      <c r="V133" s="118"/>
      <c r="W133" s="118"/>
      <c r="X133" s="118"/>
      <c r="Y133" s="118"/>
    </row>
    <row r="134" spans="1:25">
      <c r="A134" s="117" t="s">
        <v>587</v>
      </c>
      <c r="B134" s="113">
        <v>40611</v>
      </c>
      <c r="C134" s="113">
        <v>25160</v>
      </c>
      <c r="D134" s="113">
        <v>32886</v>
      </c>
      <c r="E134" s="113">
        <v>-7726</v>
      </c>
      <c r="F134" s="124"/>
      <c r="H134" s="7"/>
      <c r="I134" s="7"/>
      <c r="J134" s="7"/>
      <c r="K134" s="7"/>
      <c r="L134" s="139"/>
      <c r="M134" s="118"/>
      <c r="N134" s="139"/>
    </row>
    <row r="135" spans="1:25">
      <c r="A135" s="117" t="s">
        <v>629</v>
      </c>
      <c r="B135" s="113">
        <v>45831.829999999994</v>
      </c>
      <c r="C135" s="113">
        <v>31545.85</v>
      </c>
      <c r="D135" s="113">
        <v>38688.839999999997</v>
      </c>
      <c r="E135" s="113">
        <v>-7142.99</v>
      </c>
      <c r="F135" s="124"/>
      <c r="G135" s="204"/>
      <c r="H135" s="7"/>
      <c r="I135" s="7"/>
      <c r="J135" s="7"/>
      <c r="K135" s="7"/>
      <c r="L135" s="139"/>
      <c r="M135" s="118"/>
      <c r="N135" s="139"/>
    </row>
    <row r="136" spans="1:25">
      <c r="A136" s="117" t="s">
        <v>660</v>
      </c>
      <c r="B136" s="113">
        <v>58054</v>
      </c>
      <c r="C136" s="113">
        <v>49655</v>
      </c>
      <c r="D136" s="113">
        <v>53855</v>
      </c>
      <c r="E136" s="113">
        <v>-4200</v>
      </c>
      <c r="F136" s="124"/>
      <c r="H136" s="7"/>
      <c r="I136" s="7"/>
      <c r="J136" s="7"/>
      <c r="K136" s="7"/>
      <c r="L136" s="139"/>
      <c r="M136" s="118"/>
      <c r="N136" s="139"/>
    </row>
    <row r="137" spans="1:25">
      <c r="A137" s="117" t="s">
        <v>689</v>
      </c>
      <c r="B137" s="113">
        <v>50736.65</v>
      </c>
      <c r="C137" s="113">
        <v>39826.35</v>
      </c>
      <c r="D137" s="113">
        <v>45281.5</v>
      </c>
      <c r="E137" s="113">
        <v>-5455.15</v>
      </c>
      <c r="F137" s="124"/>
      <c r="H137" s="7"/>
      <c r="I137" s="7"/>
      <c r="J137" s="7"/>
      <c r="K137" s="7"/>
      <c r="L137" s="139"/>
      <c r="M137" s="118"/>
      <c r="N137" s="139"/>
    </row>
    <row r="138" spans="1:25">
      <c r="A138" s="117" t="s">
        <v>692</v>
      </c>
      <c r="B138" s="113">
        <v>82211.19</v>
      </c>
      <c r="C138" s="113">
        <v>-22402.410000000003</v>
      </c>
      <c r="D138" s="113">
        <v>29904.39</v>
      </c>
      <c r="E138" s="113">
        <v>-52306.8</v>
      </c>
      <c r="F138" s="124"/>
      <c r="H138" s="7"/>
      <c r="I138" s="7"/>
      <c r="J138" s="7"/>
      <c r="K138" s="7"/>
      <c r="L138" s="139"/>
      <c r="M138" s="118"/>
      <c r="N138" s="139"/>
    </row>
    <row r="139" spans="1:25">
      <c r="A139" s="117" t="s">
        <v>743</v>
      </c>
      <c r="B139" s="113">
        <v>60084.99</v>
      </c>
      <c r="C139" s="113">
        <v>54851.950000000004</v>
      </c>
      <c r="D139" s="113">
        <v>57468.47</v>
      </c>
      <c r="E139" s="113">
        <v>-2616.52</v>
      </c>
      <c r="F139" s="124"/>
      <c r="H139" s="7"/>
      <c r="I139" s="7"/>
      <c r="J139" s="7"/>
      <c r="K139" s="7"/>
      <c r="L139" s="139"/>
      <c r="M139" s="118"/>
      <c r="N139" s="139"/>
    </row>
    <row r="140" spans="1:25">
      <c r="A140" s="117" t="s">
        <v>776</v>
      </c>
      <c r="B140" s="113">
        <v>68357.81</v>
      </c>
      <c r="C140" s="113">
        <v>49659.29</v>
      </c>
      <c r="D140" s="113">
        <v>59008.55</v>
      </c>
      <c r="E140" s="113">
        <v>-9349.26</v>
      </c>
      <c r="F140" s="124"/>
      <c r="H140" s="7"/>
      <c r="I140" s="7"/>
      <c r="J140" s="7"/>
      <c r="K140" s="7"/>
      <c r="L140" s="139"/>
      <c r="M140" s="118"/>
      <c r="N140" s="139"/>
    </row>
    <row r="141" spans="1:25">
      <c r="A141" s="117" t="s">
        <v>809</v>
      </c>
      <c r="B141" s="113">
        <v>65130.740000000005</v>
      </c>
      <c r="C141" s="113">
        <v>31203.08</v>
      </c>
      <c r="D141" s="113">
        <v>48166.91</v>
      </c>
      <c r="E141" s="113">
        <v>-16963.830000000002</v>
      </c>
      <c r="F141" s="124"/>
      <c r="H141" s="7"/>
      <c r="I141" s="7"/>
      <c r="J141" s="7"/>
      <c r="K141" s="7"/>
      <c r="L141" s="139"/>
      <c r="M141" s="118"/>
      <c r="N141" s="139"/>
    </row>
    <row r="142" spans="1:25">
      <c r="A142" s="117" t="s">
        <v>836</v>
      </c>
      <c r="B142" s="113">
        <v>68494.929999999993</v>
      </c>
      <c r="C142" s="113">
        <v>50657.429999999993</v>
      </c>
      <c r="D142" s="113">
        <v>59576.179999999993</v>
      </c>
      <c r="E142" s="113">
        <v>-8918.75</v>
      </c>
      <c r="F142" s="124"/>
      <c r="H142" s="7"/>
      <c r="I142" s="7"/>
      <c r="J142" s="7"/>
      <c r="K142" s="7"/>
      <c r="L142" s="139"/>
      <c r="M142" s="118"/>
      <c r="N142" s="139"/>
    </row>
    <row r="143" spans="1:25">
      <c r="A143" s="117" t="s">
        <v>842</v>
      </c>
      <c r="B143" s="113">
        <v>12531.810000000001</v>
      </c>
      <c r="C143" s="113">
        <v>9436.4500000000007</v>
      </c>
      <c r="D143" s="113">
        <v>10984.130000000001</v>
      </c>
      <c r="E143" s="113">
        <v>-1547.6799999999998</v>
      </c>
      <c r="F143" s="124"/>
      <c r="H143" s="7"/>
      <c r="I143" s="7"/>
      <c r="J143" s="7"/>
      <c r="K143" s="7"/>
      <c r="L143" s="139"/>
      <c r="M143" s="118"/>
      <c r="N143" s="139"/>
    </row>
    <row r="144" spans="1:25">
      <c r="A144" s="125" t="s">
        <v>194</v>
      </c>
      <c r="B144" s="113">
        <v>966816.5</v>
      </c>
      <c r="C144" s="113">
        <v>503267.30000000005</v>
      </c>
      <c r="D144" s="113">
        <v>735041.9</v>
      </c>
      <c r="E144" s="113">
        <v>-231774.6</v>
      </c>
      <c r="F144" s="124"/>
      <c r="H144" s="7"/>
      <c r="I144" s="7"/>
      <c r="J144" s="7"/>
      <c r="K144" s="7"/>
      <c r="L144" s="139"/>
      <c r="M144" s="118"/>
      <c r="N144" s="139"/>
    </row>
    <row r="145" spans="1:16">
      <c r="A145" s="111" t="s">
        <v>645</v>
      </c>
      <c r="B145" s="113"/>
      <c r="C145" s="113"/>
      <c r="D145" s="113"/>
      <c r="E145" s="113"/>
      <c r="F145" s="65"/>
      <c r="G145" s="129"/>
      <c r="H145" s="129"/>
      <c r="I145" s="129"/>
      <c r="J145" s="129"/>
      <c r="L145" s="139"/>
      <c r="M145" s="118"/>
      <c r="N145" s="139"/>
    </row>
    <row r="146" spans="1:16">
      <c r="A146" s="111"/>
      <c r="B146" s="113"/>
      <c r="C146" s="113"/>
      <c r="D146" s="205"/>
      <c r="E146" s="113"/>
      <c r="F146" s="65"/>
      <c r="G146" s="104"/>
      <c r="H146" s="105"/>
      <c r="I146" s="106"/>
      <c r="J146" s="65"/>
      <c r="M146" s="118"/>
    </row>
    <row r="147" spans="1:16">
      <c r="A147" s="111"/>
      <c r="B147" s="113"/>
      <c r="C147" s="113"/>
      <c r="D147" s="113"/>
      <c r="E147" s="113"/>
      <c r="F147" s="65"/>
      <c r="G147" s="104"/>
      <c r="H147" s="105"/>
      <c r="I147" s="106"/>
      <c r="J147" s="65"/>
    </row>
    <row r="148" spans="1:16">
      <c r="A148" s="5"/>
      <c r="B148" s="47"/>
      <c r="C148" s="47"/>
      <c r="D148" s="47"/>
      <c r="E148" s="64"/>
      <c r="O148" s="118"/>
      <c r="P148" s="118"/>
    </row>
    <row r="149" spans="1:16">
      <c r="A149" s="5" t="s">
        <v>161</v>
      </c>
      <c r="B149" s="103" t="s">
        <v>159</v>
      </c>
      <c r="C149" s="103" t="s">
        <v>159</v>
      </c>
      <c r="D149" s="103" t="s">
        <v>160</v>
      </c>
      <c r="E149" s="103" t="s">
        <v>160</v>
      </c>
      <c r="K149" s="118"/>
      <c r="O149" s="118"/>
      <c r="P149" s="118"/>
    </row>
    <row r="150" spans="1:16">
      <c r="A150" s="5" t="s">
        <v>195</v>
      </c>
      <c r="B150" s="59" t="s">
        <v>158</v>
      </c>
      <c r="C150" s="59" t="s">
        <v>162</v>
      </c>
      <c r="D150" s="59" t="s">
        <v>158</v>
      </c>
      <c r="E150" s="59" t="s">
        <v>162</v>
      </c>
      <c r="K150" s="118"/>
      <c r="L150" s="118"/>
      <c r="N150" s="118"/>
    </row>
    <row r="151" spans="1:16" ht="14.25" customHeight="1">
      <c r="A151" s="5">
        <v>2025</v>
      </c>
      <c r="B151" s="107">
        <f>112/503</f>
        <v>0.22266401590457258</v>
      </c>
      <c r="C151" s="107">
        <v>7.9812999999999995E-2</v>
      </c>
      <c r="D151" s="107">
        <f>4/503</f>
        <v>7.9522862823061622E-3</v>
      </c>
      <c r="E151" s="107">
        <v>1.3302E-2</v>
      </c>
      <c r="K151" s="118"/>
      <c r="L151" s="118"/>
      <c r="N151" s="118"/>
    </row>
    <row r="152" spans="1:16" ht="14.25" customHeight="1">
      <c r="A152" s="5">
        <v>2024</v>
      </c>
      <c r="B152" s="107">
        <f>320/503</f>
        <v>0.63618290258449306</v>
      </c>
      <c r="C152" s="107">
        <v>0.21404599999999999</v>
      </c>
      <c r="D152" s="107">
        <f>13/503</f>
        <v>2.584493041749503E-2</v>
      </c>
      <c r="E152" s="107">
        <v>2.8143999999999999E-2</v>
      </c>
      <c r="K152" s="118"/>
      <c r="L152" s="118"/>
      <c r="N152" s="118"/>
    </row>
    <row r="153" spans="1:16" ht="14.25" customHeight="1">
      <c r="A153" s="5">
        <v>2023</v>
      </c>
      <c r="B153" s="107">
        <f>328/503</f>
        <v>0.65208747514910537</v>
      </c>
      <c r="C153" s="107">
        <v>0.20700099999999999</v>
      </c>
      <c r="D153" s="107">
        <f>20/503</f>
        <v>3.9761431411530816E-2</v>
      </c>
      <c r="E153" s="107">
        <v>3.3325E-2</v>
      </c>
      <c r="K153" s="118"/>
      <c r="L153" s="118"/>
      <c r="N153" s="118"/>
    </row>
    <row r="154" spans="1:16">
      <c r="A154" s="5">
        <v>2022</v>
      </c>
      <c r="B154" s="107">
        <f>333/503</f>
        <v>0.66202783300198809</v>
      </c>
      <c r="C154" s="107">
        <v>0.22328999999999999</v>
      </c>
      <c r="D154" s="107">
        <f>5/503</f>
        <v>9.9403578528827041E-3</v>
      </c>
      <c r="E154" s="107">
        <v>1.418E-2</v>
      </c>
      <c r="K154" s="118"/>
      <c r="L154" s="118"/>
      <c r="N154" s="118"/>
    </row>
    <row r="155" spans="1:16">
      <c r="A155" s="5">
        <v>2021</v>
      </c>
      <c r="B155" s="107">
        <f>325/505</f>
        <v>0.64356435643564358</v>
      </c>
      <c r="C155" s="107">
        <v>0.19023999999999999</v>
      </c>
      <c r="D155" s="107">
        <f>5/505</f>
        <v>9.9009900990099011E-3</v>
      </c>
      <c r="E155" s="107">
        <v>1.423E-2</v>
      </c>
      <c r="K155" s="118"/>
      <c r="L155" s="118"/>
      <c r="N155" s="118"/>
    </row>
    <row r="156" spans="1:16">
      <c r="A156" s="5">
        <v>2020</v>
      </c>
      <c r="B156" s="107">
        <f>276/505</f>
        <v>0.54653465346534658</v>
      </c>
      <c r="C156" s="107">
        <v>0.12461</v>
      </c>
      <c r="D156" s="107">
        <f>66/505</f>
        <v>0.1306930693069307</v>
      </c>
      <c r="E156" s="107">
        <v>7.4090000000000003E-2</v>
      </c>
      <c r="K156" s="118"/>
      <c r="L156" s="118"/>
      <c r="N156" s="118"/>
    </row>
    <row r="157" spans="1:16">
      <c r="A157" s="5">
        <v>2019</v>
      </c>
      <c r="B157" s="107">
        <f>330/505</f>
        <v>0.65346534653465349</v>
      </c>
      <c r="C157" s="107">
        <v>0.18584000000000001</v>
      </c>
      <c r="D157" s="107">
        <f>7/505</f>
        <v>1.3861386138613862E-2</v>
      </c>
      <c r="E157" s="107">
        <v>3.0748000000000001E-2</v>
      </c>
      <c r="K157" s="118"/>
      <c r="L157" s="118"/>
      <c r="N157" s="118"/>
    </row>
    <row r="158" spans="1:16">
      <c r="A158" s="5">
        <v>2018</v>
      </c>
      <c r="B158" s="107">
        <f>331/505</f>
        <v>0.65544554455445547</v>
      </c>
      <c r="C158" s="107">
        <v>0.34956999999999999</v>
      </c>
      <c r="D158" s="107">
        <f>3/505</f>
        <v>5.9405940594059407E-3</v>
      </c>
      <c r="E158" s="107">
        <v>0.10085</v>
      </c>
      <c r="K158" s="118"/>
      <c r="L158" s="118"/>
      <c r="N158" s="118"/>
    </row>
    <row r="159" spans="1:16">
      <c r="A159" s="5">
        <v>2017</v>
      </c>
      <c r="B159" s="107">
        <f>328/505</f>
        <v>0.64950495049504953</v>
      </c>
      <c r="C159" s="107">
        <v>0.28825000000000001</v>
      </c>
      <c r="D159" s="107">
        <f>9/505</f>
        <v>1.782178217821782E-2</v>
      </c>
      <c r="E159" s="107">
        <v>0.13117999999999999</v>
      </c>
      <c r="K159" s="118"/>
      <c r="L159" s="118"/>
      <c r="N159" s="118"/>
    </row>
    <row r="160" spans="1:16">
      <c r="A160" s="5">
        <v>2016</v>
      </c>
      <c r="B160" s="107">
        <f>320/505</f>
        <v>0.63366336633663367</v>
      </c>
      <c r="C160" s="107">
        <v>0.27879999999999999</v>
      </c>
      <c r="D160" s="107">
        <f>21/505</f>
        <v>4.1584158415841586E-2</v>
      </c>
      <c r="E160" s="107">
        <v>0.13175000000000001</v>
      </c>
      <c r="K160" s="118"/>
      <c r="L160" s="118"/>
      <c r="N160" s="118"/>
    </row>
    <row r="161" spans="1:140">
      <c r="A161" s="5">
        <v>2015</v>
      </c>
      <c r="B161" s="107">
        <f>322/504</f>
        <v>0.63888888888888884</v>
      </c>
      <c r="C161" s="107">
        <v>0.27292</v>
      </c>
      <c r="D161" s="107">
        <f>17/504</f>
        <v>3.3730158730158728E-2</v>
      </c>
      <c r="E161" s="107">
        <v>0.12017</v>
      </c>
      <c r="K161" s="118"/>
      <c r="L161" s="118"/>
      <c r="N161" s="118"/>
    </row>
    <row r="162" spans="1:140">
      <c r="A162" s="5">
        <v>2014</v>
      </c>
      <c r="B162" s="107">
        <v>0.68730000000000002</v>
      </c>
      <c r="C162" s="107">
        <v>0.29616999999999999</v>
      </c>
      <c r="D162" s="107">
        <v>1.3899999999999999E-2</v>
      </c>
      <c r="E162" s="107">
        <v>0.10599</v>
      </c>
      <c r="K162" s="118"/>
      <c r="L162" s="118"/>
      <c r="N162" s="118"/>
    </row>
    <row r="163" spans="1:140">
      <c r="A163" s="5">
        <v>2013</v>
      </c>
      <c r="B163" s="107">
        <v>0.66</v>
      </c>
      <c r="C163" s="107">
        <v>0.28234999999999999</v>
      </c>
      <c r="D163" s="107">
        <v>0.02</v>
      </c>
      <c r="E163" s="107">
        <v>0.11203</v>
      </c>
      <c r="G163" s="144"/>
      <c r="K163" s="118"/>
      <c r="L163" s="118"/>
      <c r="N163" s="118"/>
    </row>
    <row r="164" spans="1:140">
      <c r="A164" s="5">
        <v>2012</v>
      </c>
      <c r="B164" s="107">
        <v>0.61399999999999999</v>
      </c>
      <c r="C164" s="107">
        <v>0.26518999999999998</v>
      </c>
      <c r="D164" s="107">
        <v>0.02</v>
      </c>
      <c r="E164" s="107">
        <v>0.1027</v>
      </c>
      <c r="G164" s="144"/>
      <c r="L164" s="118"/>
      <c r="N164" s="118"/>
    </row>
    <row r="165" spans="1:140" s="118" customFormat="1">
      <c r="A165" s="5">
        <v>2011</v>
      </c>
      <c r="B165" s="107">
        <v>0.59599999999999997</v>
      </c>
      <c r="C165" s="107">
        <v>0.27892</v>
      </c>
      <c r="D165" s="107">
        <v>0.01</v>
      </c>
      <c r="E165" s="107">
        <v>7.2929999999999995E-2</v>
      </c>
      <c r="F165" s="95"/>
      <c r="G165" s="144"/>
      <c r="H165" s="95"/>
      <c r="I165" s="95"/>
      <c r="J165" s="95"/>
      <c r="K165" s="95"/>
      <c r="L165" s="95"/>
      <c r="M165" s="95"/>
      <c r="N165" s="95"/>
      <c r="O165" s="95"/>
      <c r="P165" s="95"/>
      <c r="Q165" s="95"/>
      <c r="R165" s="95"/>
      <c r="S165" s="95"/>
      <c r="T165" s="95"/>
      <c r="U165" s="95"/>
      <c r="V165" s="95"/>
      <c r="W165" s="95"/>
      <c r="X165" s="95"/>
      <c r="Y165" s="95"/>
    </row>
    <row r="166" spans="1:140" s="118" customFormat="1">
      <c r="A166" s="136" t="s">
        <v>411</v>
      </c>
      <c r="B166" s="107">
        <v>0.46600000000000003</v>
      </c>
      <c r="C166" s="107">
        <v>0.19317999999999999</v>
      </c>
      <c r="D166" s="107">
        <v>0.01</v>
      </c>
      <c r="E166" s="107">
        <v>9.214E-2</v>
      </c>
      <c r="F166" s="95"/>
      <c r="G166" s="144"/>
      <c r="H166" s="95"/>
      <c r="I166" s="95"/>
      <c r="J166" s="95"/>
      <c r="K166" s="95"/>
      <c r="L166" s="95"/>
      <c r="M166" s="95"/>
      <c r="N166" s="95"/>
      <c r="O166" s="95"/>
      <c r="P166" s="95"/>
    </row>
    <row r="167" spans="1:140" s="118" customFormat="1">
      <c r="A167" s="136" t="s">
        <v>379</v>
      </c>
      <c r="B167" s="107">
        <v>0.30399999999999999</v>
      </c>
      <c r="C167" s="107">
        <v>0.12859000000000001</v>
      </c>
      <c r="D167" s="107">
        <v>0.14199999999999999</v>
      </c>
      <c r="E167" s="107">
        <v>0.17416999999999999</v>
      </c>
      <c r="F167" s="95"/>
      <c r="G167" s="144"/>
      <c r="H167" s="95"/>
      <c r="I167" s="95"/>
      <c r="J167" s="95"/>
      <c r="K167" s="95"/>
      <c r="L167" s="95"/>
      <c r="M167" s="95"/>
      <c r="N167" s="95"/>
      <c r="O167" s="95"/>
      <c r="P167" s="95"/>
    </row>
    <row r="168" spans="1:140" s="118" customFormat="1">
      <c r="A168" s="136" t="s">
        <v>348</v>
      </c>
      <c r="B168" s="107">
        <v>0.44800000000000001</v>
      </c>
      <c r="C168" s="107">
        <v>0.21176</v>
      </c>
      <c r="D168" s="107">
        <v>9.6000000000000002E-2</v>
      </c>
      <c r="E168" s="107">
        <v>9.7750000000000004E-2</v>
      </c>
      <c r="F168" s="95"/>
      <c r="G168" s="144"/>
      <c r="H168" s="95"/>
      <c r="I168" s="95"/>
      <c r="J168" s="95"/>
      <c r="K168" s="95"/>
      <c r="L168" s="95"/>
      <c r="M168" s="95"/>
      <c r="N168" s="95"/>
      <c r="O168" s="95"/>
      <c r="P168" s="95"/>
    </row>
    <row r="169" spans="1:140" s="57" customFormat="1">
      <c r="A169" s="136" t="s">
        <v>318</v>
      </c>
      <c r="B169" s="107">
        <v>0.55200000000000005</v>
      </c>
      <c r="C169" s="107">
        <v>0.22986000000000001</v>
      </c>
      <c r="D169" s="107">
        <v>2.4E-2</v>
      </c>
      <c r="E169" s="107">
        <v>3.1640000000000001E-2</v>
      </c>
      <c r="F169" s="95"/>
      <c r="G169" s="144"/>
      <c r="H169" s="95"/>
      <c r="I169" s="95"/>
      <c r="J169" s="95"/>
      <c r="K169" s="95"/>
      <c r="L169" s="95"/>
      <c r="M169" s="95"/>
      <c r="N169" s="95"/>
      <c r="O169" s="95"/>
      <c r="P169" s="95"/>
      <c r="Q169" s="118"/>
      <c r="R169" s="118"/>
      <c r="S169" s="118"/>
      <c r="T169" s="118"/>
      <c r="U169" s="118"/>
      <c r="V169" s="118"/>
      <c r="W169" s="118"/>
      <c r="X169" s="118"/>
      <c r="Y169" s="118"/>
    </row>
    <row r="170" spans="1:140" s="57" customFormat="1">
      <c r="A170" s="136" t="s">
        <v>291</v>
      </c>
      <c r="B170" s="107">
        <v>0.56000000000000005</v>
      </c>
      <c r="C170" s="107">
        <v>0.24664</v>
      </c>
      <c r="D170" s="107">
        <v>1.7999999999999999E-2</v>
      </c>
      <c r="E170" s="107">
        <v>3.0110000000000001E-2</v>
      </c>
      <c r="F170" s="95"/>
      <c r="G170" s="144"/>
      <c r="H170" s="95"/>
      <c r="I170" s="95"/>
      <c r="J170" s="95"/>
      <c r="K170" s="95"/>
      <c r="L170" s="95"/>
      <c r="M170" s="130"/>
      <c r="N170" s="95"/>
      <c r="O170" s="95"/>
      <c r="P170" s="95"/>
    </row>
    <row r="171" spans="1:140" s="86" customFormat="1">
      <c r="A171" s="136" t="s">
        <v>262</v>
      </c>
      <c r="B171" s="107">
        <v>0.56999999999999995</v>
      </c>
      <c r="C171" s="107">
        <v>0.25151000000000001</v>
      </c>
      <c r="D171" s="107">
        <v>1.7999999999999999E-2</v>
      </c>
      <c r="E171" s="107">
        <v>2.6950000000000002E-2</v>
      </c>
      <c r="F171" s="95"/>
      <c r="G171" s="144"/>
      <c r="H171" s="95"/>
      <c r="I171" s="95"/>
      <c r="J171" s="95"/>
      <c r="K171" s="95"/>
      <c r="L171" s="95"/>
      <c r="M171" s="67"/>
      <c r="N171" s="95"/>
      <c r="O171" s="95"/>
      <c r="P171" s="95"/>
      <c r="Q171" s="57"/>
      <c r="R171" s="57"/>
      <c r="S171" s="57"/>
      <c r="T171" s="57"/>
      <c r="U171" s="57"/>
      <c r="V171" s="57"/>
      <c r="W171" s="57"/>
      <c r="X171" s="57"/>
      <c r="Y171" s="57"/>
    </row>
    <row r="172" spans="1:140" s="48" customFormat="1">
      <c r="A172" s="136" t="s">
        <v>233</v>
      </c>
      <c r="B172" s="107">
        <v>0.50800000000000001</v>
      </c>
      <c r="C172" s="107">
        <v>0.24027999999999999</v>
      </c>
      <c r="D172" s="107">
        <v>0.01</v>
      </c>
      <c r="E172" s="107">
        <v>2.6349999999999998E-2</v>
      </c>
      <c r="F172" s="95"/>
      <c r="G172" s="144"/>
      <c r="H172" s="95"/>
      <c r="I172" s="95"/>
      <c r="J172" s="95"/>
      <c r="K172" s="95"/>
      <c r="L172" s="95"/>
      <c r="M172" s="67"/>
      <c r="N172" s="95"/>
      <c r="O172" s="95"/>
      <c r="P172" s="95"/>
      <c r="Q172" s="86"/>
      <c r="R172" s="86"/>
      <c r="S172" s="86"/>
      <c r="T172" s="86"/>
      <c r="U172" s="86"/>
      <c r="V172" s="86"/>
      <c r="W172" s="86"/>
      <c r="X172" s="86"/>
      <c r="Y172" s="86"/>
      <c r="Z172" s="86"/>
      <c r="AA172" s="86"/>
      <c r="AB172" s="86"/>
      <c r="AC172" s="86"/>
      <c r="AD172" s="86"/>
      <c r="AE172" s="86"/>
      <c r="AF172" s="86"/>
      <c r="AG172" s="86"/>
      <c r="AH172" s="86"/>
      <c r="AI172" s="86"/>
      <c r="AJ172" s="86"/>
      <c r="AK172" s="86"/>
      <c r="AL172" s="86"/>
      <c r="AM172" s="86"/>
      <c r="AN172" s="86"/>
      <c r="AO172" s="86"/>
      <c r="AP172" s="86"/>
      <c r="AQ172" s="86"/>
      <c r="AR172" s="86"/>
      <c r="AS172" s="86"/>
      <c r="AT172" s="86"/>
      <c r="AU172" s="86"/>
      <c r="AV172" s="86"/>
      <c r="AW172" s="86"/>
      <c r="AX172" s="86"/>
      <c r="AY172" s="86"/>
      <c r="AZ172" s="86"/>
      <c r="BA172" s="86"/>
      <c r="BB172" s="86"/>
      <c r="BC172" s="86"/>
      <c r="BD172" s="86"/>
      <c r="BE172" s="86"/>
      <c r="BF172" s="86"/>
      <c r="BG172" s="86"/>
      <c r="BH172" s="86"/>
      <c r="BI172" s="86"/>
      <c r="BJ172" s="86"/>
      <c r="BK172" s="86"/>
      <c r="BL172" s="86"/>
      <c r="BM172" s="86"/>
      <c r="BN172" s="86"/>
      <c r="BO172" s="86"/>
      <c r="BP172" s="86"/>
      <c r="BQ172" s="86"/>
      <c r="BR172" s="86"/>
      <c r="BS172" s="86"/>
      <c r="BT172" s="86"/>
      <c r="BU172" s="86"/>
      <c r="BV172" s="86"/>
      <c r="BW172" s="86"/>
      <c r="BX172" s="86"/>
      <c r="BY172" s="86"/>
      <c r="BZ172" s="86"/>
      <c r="CA172" s="86"/>
      <c r="CB172" s="86"/>
      <c r="CC172" s="86"/>
      <c r="CD172" s="86"/>
      <c r="CE172" s="86"/>
      <c r="CF172" s="86"/>
      <c r="CG172" s="86"/>
      <c r="CH172" s="86"/>
      <c r="CI172" s="86"/>
      <c r="CJ172" s="86"/>
      <c r="CK172" s="86"/>
      <c r="CL172" s="86"/>
      <c r="CM172" s="86"/>
      <c r="CN172" s="86"/>
      <c r="CO172" s="86"/>
      <c r="CP172" s="86"/>
      <c r="CQ172" s="86"/>
      <c r="CR172" s="86"/>
      <c r="CS172" s="86"/>
      <c r="CT172" s="86"/>
      <c r="CU172" s="86"/>
      <c r="CV172" s="86"/>
      <c r="CW172" s="86"/>
      <c r="CX172" s="86"/>
      <c r="CY172" s="86"/>
      <c r="CZ172" s="86"/>
      <c r="DA172" s="86"/>
      <c r="DB172" s="86"/>
      <c r="DC172" s="86"/>
      <c r="DD172" s="86"/>
      <c r="DE172" s="86"/>
      <c r="DF172" s="86"/>
      <c r="DG172" s="86"/>
      <c r="DH172" s="86"/>
      <c r="DI172" s="86"/>
      <c r="DJ172" s="86"/>
      <c r="DK172" s="86"/>
      <c r="DL172" s="86"/>
      <c r="DM172" s="86"/>
      <c r="DN172" s="86"/>
      <c r="DO172" s="86"/>
      <c r="DP172" s="86"/>
      <c r="DQ172" s="86"/>
      <c r="DR172" s="86"/>
      <c r="DS172" s="86"/>
      <c r="DT172" s="86"/>
      <c r="DU172" s="86"/>
      <c r="DV172" s="86"/>
      <c r="DW172" s="86"/>
      <c r="DX172" s="86"/>
      <c r="DY172" s="86"/>
      <c r="DZ172" s="86"/>
      <c r="EA172" s="86"/>
      <c r="EB172" s="86"/>
      <c r="EC172" s="86"/>
      <c r="ED172" s="86"/>
      <c r="EE172" s="86"/>
      <c r="EF172" s="86"/>
      <c r="EG172" s="86"/>
      <c r="EH172" s="86"/>
      <c r="EI172" s="86"/>
      <c r="EJ172" s="86"/>
    </row>
    <row r="173" spans="1:140" s="48" customFormat="1">
      <c r="A173" s="136" t="s">
        <v>168</v>
      </c>
      <c r="B173" s="107"/>
      <c r="C173" s="107"/>
      <c r="D173" s="107"/>
      <c r="E173" s="107"/>
      <c r="F173" s="95"/>
      <c r="G173" s="144"/>
      <c r="H173" s="95"/>
      <c r="I173" s="95"/>
      <c r="J173" s="95"/>
      <c r="K173" s="95"/>
      <c r="L173" s="95"/>
      <c r="M173" s="81"/>
      <c r="N173" s="95"/>
      <c r="O173" s="118"/>
      <c r="P173" s="118"/>
      <c r="Q173" s="86"/>
      <c r="R173" s="86"/>
      <c r="S173" s="86"/>
      <c r="T173" s="86"/>
      <c r="U173" s="86"/>
      <c r="V173" s="86"/>
      <c r="W173" s="86"/>
      <c r="X173" s="86"/>
      <c r="Y173" s="86"/>
      <c r="Z173" s="86"/>
      <c r="AA173" s="86"/>
      <c r="AB173" s="86"/>
      <c r="AC173" s="86"/>
      <c r="AD173" s="86"/>
      <c r="AE173" s="86"/>
      <c r="AF173" s="86"/>
      <c r="AG173" s="86"/>
      <c r="AH173" s="86"/>
      <c r="AI173" s="86"/>
      <c r="AJ173" s="86"/>
      <c r="AK173" s="86"/>
      <c r="AL173" s="86"/>
      <c r="AM173" s="86"/>
      <c r="AN173" s="86"/>
      <c r="AO173" s="86"/>
      <c r="AP173" s="86"/>
      <c r="AQ173" s="86"/>
      <c r="AR173" s="86"/>
      <c r="AS173" s="86"/>
      <c r="AT173" s="86"/>
      <c r="AU173" s="86"/>
      <c r="AV173" s="86"/>
      <c r="AW173" s="86"/>
      <c r="AX173" s="86"/>
      <c r="AY173" s="86"/>
      <c r="AZ173" s="86"/>
      <c r="BA173" s="86"/>
      <c r="BB173" s="86"/>
      <c r="BC173" s="86"/>
      <c r="BD173" s="86"/>
      <c r="BE173" s="86"/>
      <c r="BF173" s="86"/>
      <c r="BG173" s="86"/>
      <c r="BH173" s="86"/>
      <c r="BI173" s="86"/>
      <c r="BJ173" s="86"/>
      <c r="BK173" s="86"/>
      <c r="BL173" s="86"/>
      <c r="BM173" s="86"/>
      <c r="BN173" s="86"/>
      <c r="BO173" s="86"/>
      <c r="BP173" s="86"/>
      <c r="BQ173" s="86"/>
      <c r="BR173" s="86"/>
      <c r="BS173" s="86"/>
      <c r="BT173" s="86"/>
      <c r="BU173" s="86"/>
      <c r="BV173" s="86"/>
      <c r="BW173" s="86"/>
      <c r="BX173" s="86"/>
      <c r="BY173" s="86"/>
      <c r="BZ173" s="86"/>
      <c r="CA173" s="86"/>
      <c r="CB173" s="86"/>
      <c r="CC173" s="86"/>
      <c r="CD173" s="86"/>
      <c r="CE173" s="86"/>
      <c r="CF173" s="86"/>
      <c r="CG173" s="86"/>
      <c r="CH173" s="86"/>
      <c r="CI173" s="86"/>
      <c r="CJ173" s="86"/>
      <c r="CK173" s="86"/>
      <c r="CL173" s="86"/>
      <c r="CM173" s="86"/>
      <c r="CN173" s="86"/>
      <c r="CO173" s="86"/>
      <c r="CP173" s="86"/>
      <c r="CQ173" s="86"/>
      <c r="CR173" s="86"/>
      <c r="CS173" s="86"/>
      <c r="CT173" s="86"/>
      <c r="CU173" s="86"/>
      <c r="CV173" s="86"/>
      <c r="CW173" s="86"/>
      <c r="CX173" s="86"/>
      <c r="CY173" s="86"/>
      <c r="CZ173" s="86"/>
      <c r="DA173" s="86"/>
      <c r="DB173" s="86"/>
      <c r="DC173" s="86"/>
      <c r="DD173" s="86"/>
      <c r="DE173" s="86"/>
      <c r="DF173" s="86"/>
      <c r="DG173" s="86"/>
      <c r="DH173" s="86"/>
      <c r="DI173" s="86"/>
      <c r="DJ173" s="86"/>
      <c r="DK173" s="86"/>
      <c r="DL173" s="86"/>
      <c r="DM173" s="86"/>
      <c r="DN173" s="86"/>
      <c r="DO173" s="86"/>
      <c r="DP173" s="86"/>
      <c r="DQ173" s="86"/>
      <c r="DR173" s="86"/>
      <c r="DS173" s="86"/>
      <c r="DT173" s="86"/>
      <c r="DU173" s="86"/>
      <c r="DV173" s="86"/>
      <c r="DW173" s="86"/>
      <c r="DX173" s="86"/>
      <c r="DY173" s="86"/>
      <c r="DZ173" s="86"/>
      <c r="EA173" s="86"/>
      <c r="EB173" s="86"/>
      <c r="EC173" s="86"/>
      <c r="ED173" s="86"/>
      <c r="EE173" s="86"/>
      <c r="EF173" s="86"/>
      <c r="EG173" s="86"/>
      <c r="EH173" s="86"/>
      <c r="EI173" s="86"/>
      <c r="EJ173" s="86"/>
    </row>
    <row r="174" spans="1:140" s="48" customFormat="1">
      <c r="A174" s="91"/>
      <c r="B174" s="107"/>
      <c r="C174" s="107"/>
      <c r="D174" s="107"/>
      <c r="E174" s="107"/>
      <c r="F174" s="95"/>
      <c r="G174" s="196"/>
      <c r="H174" s="144"/>
      <c r="I174" s="95"/>
      <c r="J174" s="95"/>
      <c r="K174" s="95"/>
      <c r="L174" s="95"/>
      <c r="M174" s="69"/>
      <c r="N174" s="95"/>
      <c r="O174" s="118"/>
      <c r="P174" s="118"/>
      <c r="Q174" s="86"/>
      <c r="R174" s="86"/>
      <c r="S174" s="86"/>
      <c r="T174" s="86"/>
      <c r="U174" s="86"/>
      <c r="V174" s="86"/>
      <c r="W174" s="86"/>
      <c r="X174" s="86"/>
      <c r="Y174" s="86"/>
      <c r="Z174" s="86"/>
      <c r="AA174" s="86"/>
      <c r="AB174" s="86"/>
      <c r="AC174" s="86"/>
      <c r="AD174" s="86"/>
      <c r="AE174" s="86"/>
      <c r="AF174" s="86"/>
      <c r="AG174" s="86"/>
      <c r="AH174" s="86"/>
      <c r="AI174" s="86"/>
      <c r="AJ174" s="86"/>
      <c r="AK174" s="86"/>
      <c r="AL174" s="86"/>
      <c r="AM174" s="86"/>
      <c r="AN174" s="86"/>
      <c r="AO174" s="86"/>
      <c r="AP174" s="86"/>
      <c r="AQ174" s="86"/>
      <c r="AR174" s="86"/>
      <c r="AS174" s="86"/>
      <c r="AT174" s="86"/>
      <c r="AU174" s="86"/>
      <c r="AV174" s="86"/>
      <c r="AW174" s="86"/>
      <c r="AX174" s="86"/>
      <c r="AY174" s="86"/>
      <c r="AZ174" s="86"/>
      <c r="BA174" s="86"/>
      <c r="BB174" s="86"/>
      <c r="BC174" s="86"/>
      <c r="BD174" s="86"/>
      <c r="BE174" s="86"/>
      <c r="BF174" s="86"/>
      <c r="BG174" s="86"/>
      <c r="BH174" s="86"/>
      <c r="BI174" s="86"/>
      <c r="BJ174" s="86"/>
      <c r="BK174" s="86"/>
      <c r="BL174" s="86"/>
      <c r="BM174" s="86"/>
      <c r="BN174" s="86"/>
      <c r="BO174" s="86"/>
      <c r="BP174" s="86"/>
      <c r="BQ174" s="86"/>
      <c r="BR174" s="86"/>
      <c r="BS174" s="86"/>
      <c r="BT174" s="86"/>
      <c r="BU174" s="86"/>
      <c r="BV174" s="86"/>
      <c r="BW174" s="86"/>
      <c r="BX174" s="86"/>
      <c r="BY174" s="86"/>
      <c r="BZ174" s="86"/>
      <c r="CA174" s="86"/>
      <c r="CB174" s="86"/>
      <c r="CC174" s="86"/>
      <c r="CD174" s="86"/>
      <c r="CE174" s="86"/>
      <c r="CF174" s="86"/>
      <c r="CG174" s="86"/>
      <c r="CH174" s="86"/>
      <c r="CI174" s="86"/>
      <c r="CJ174" s="86"/>
      <c r="CK174" s="86"/>
      <c r="CL174" s="86"/>
      <c r="CM174" s="86"/>
      <c r="CN174" s="86"/>
      <c r="CO174" s="86"/>
      <c r="CP174" s="86"/>
      <c r="CQ174" s="86"/>
      <c r="CR174" s="86"/>
      <c r="CS174" s="86"/>
      <c r="CT174" s="86"/>
      <c r="CU174" s="86"/>
      <c r="CV174" s="86"/>
      <c r="CW174" s="86"/>
      <c r="CX174" s="86"/>
      <c r="CY174" s="86"/>
      <c r="CZ174" s="86"/>
      <c r="DA174" s="86"/>
      <c r="DB174" s="86"/>
      <c r="DC174" s="86"/>
      <c r="DD174" s="86"/>
      <c r="DE174" s="86"/>
      <c r="DF174" s="86"/>
      <c r="DG174" s="86"/>
      <c r="DH174" s="86"/>
      <c r="DI174" s="86"/>
      <c r="DJ174" s="86"/>
      <c r="DK174" s="86"/>
      <c r="DL174" s="86"/>
      <c r="DM174" s="86"/>
      <c r="DN174" s="86"/>
      <c r="DO174" s="86"/>
      <c r="DP174" s="86"/>
      <c r="DQ174" s="86"/>
      <c r="DR174" s="86"/>
      <c r="DS174" s="86"/>
      <c r="DT174" s="86"/>
      <c r="DU174" s="86"/>
      <c r="DV174" s="86"/>
      <c r="DW174" s="86"/>
      <c r="DX174" s="86"/>
      <c r="DY174" s="86"/>
      <c r="DZ174" s="86"/>
      <c r="EA174" s="86"/>
      <c r="EB174" s="86"/>
      <c r="EC174" s="86"/>
      <c r="ED174" s="86"/>
      <c r="EE174" s="86"/>
      <c r="EF174" s="86"/>
      <c r="EG174" s="86"/>
      <c r="EH174" s="86"/>
      <c r="EI174" s="86"/>
      <c r="EJ174" s="86"/>
    </row>
    <row r="175" spans="1:140" s="48" customFormat="1">
      <c r="A175" s="91"/>
      <c r="B175" s="107"/>
      <c r="C175" s="107"/>
      <c r="D175" s="107"/>
      <c r="E175" s="107"/>
      <c r="F175" s="95"/>
      <c r="G175" s="196"/>
      <c r="H175" s="144"/>
      <c r="I175" s="95"/>
      <c r="J175" s="95"/>
      <c r="K175" s="95"/>
      <c r="L175" s="95"/>
      <c r="M175" s="69"/>
      <c r="N175" s="95"/>
      <c r="O175" s="118"/>
      <c r="P175" s="118"/>
      <c r="Q175" s="86"/>
      <c r="R175" s="86"/>
      <c r="S175" s="86"/>
      <c r="T175" s="86"/>
      <c r="U175" s="86"/>
      <c r="V175" s="86"/>
      <c r="W175" s="86"/>
      <c r="X175" s="86"/>
      <c r="Y175" s="86"/>
      <c r="Z175" s="86"/>
      <c r="AA175" s="86"/>
      <c r="AB175" s="86"/>
      <c r="AC175" s="86"/>
      <c r="AD175" s="86"/>
      <c r="AE175" s="86"/>
      <c r="AF175" s="86"/>
      <c r="AG175" s="86"/>
      <c r="AH175" s="86"/>
      <c r="AI175" s="86"/>
      <c r="AJ175" s="86"/>
      <c r="AK175" s="86"/>
      <c r="AL175" s="86"/>
      <c r="AM175" s="86"/>
      <c r="AN175" s="86"/>
      <c r="AO175" s="86"/>
      <c r="AP175" s="86"/>
      <c r="AQ175" s="86"/>
      <c r="AR175" s="86"/>
      <c r="AS175" s="86"/>
      <c r="AT175" s="86"/>
      <c r="AU175" s="86"/>
      <c r="AV175" s="86"/>
      <c r="AW175" s="86"/>
      <c r="AX175" s="86"/>
      <c r="AY175" s="86"/>
      <c r="AZ175" s="86"/>
      <c r="BA175" s="86"/>
      <c r="BB175" s="86"/>
      <c r="BC175" s="86"/>
      <c r="BD175" s="86"/>
      <c r="BE175" s="86"/>
      <c r="BF175" s="86"/>
      <c r="BG175" s="86"/>
      <c r="BH175" s="86"/>
      <c r="BI175" s="86"/>
      <c r="BJ175" s="86"/>
      <c r="BK175" s="86"/>
      <c r="BL175" s="86"/>
      <c r="BM175" s="86"/>
      <c r="BN175" s="86"/>
      <c r="BO175" s="86"/>
      <c r="BP175" s="86"/>
      <c r="BQ175" s="86"/>
      <c r="BR175" s="86"/>
      <c r="BS175" s="86"/>
      <c r="BT175" s="86"/>
      <c r="BU175" s="86"/>
      <c r="BV175" s="86"/>
      <c r="BW175" s="86"/>
      <c r="BX175" s="86"/>
      <c r="BY175" s="86"/>
      <c r="BZ175" s="86"/>
      <c r="CA175" s="86"/>
      <c r="CB175" s="86"/>
      <c r="CC175" s="86"/>
      <c r="CD175" s="86"/>
      <c r="CE175" s="86"/>
      <c r="CF175" s="86"/>
      <c r="CG175" s="86"/>
      <c r="CH175" s="86"/>
      <c r="CI175" s="86"/>
      <c r="CJ175" s="86"/>
      <c r="CK175" s="86"/>
      <c r="CL175" s="86"/>
      <c r="CM175" s="86"/>
      <c r="CN175" s="86"/>
      <c r="CO175" s="86"/>
      <c r="CP175" s="86"/>
      <c r="CQ175" s="86"/>
      <c r="CR175" s="86"/>
      <c r="CS175" s="86"/>
      <c r="CT175" s="86"/>
      <c r="CU175" s="86"/>
      <c r="CV175" s="86"/>
      <c r="CW175" s="86"/>
      <c r="CX175" s="86"/>
      <c r="CY175" s="86"/>
      <c r="CZ175" s="86"/>
      <c r="DA175" s="86"/>
      <c r="DB175" s="86"/>
      <c r="DC175" s="86"/>
      <c r="DD175" s="86"/>
      <c r="DE175" s="86"/>
      <c r="DF175" s="86"/>
      <c r="DG175" s="86"/>
      <c r="DH175" s="86"/>
      <c r="DI175" s="86"/>
      <c r="DJ175" s="86"/>
      <c r="DK175" s="86"/>
      <c r="DL175" s="86"/>
      <c r="DM175" s="86"/>
      <c r="DN175" s="86"/>
      <c r="DO175" s="86"/>
      <c r="DP175" s="86"/>
      <c r="DQ175" s="86"/>
      <c r="DR175" s="86"/>
      <c r="DS175" s="86"/>
      <c r="DT175" s="86"/>
      <c r="DU175" s="86"/>
      <c r="DV175" s="86"/>
      <c r="DW175" s="86"/>
      <c r="DX175" s="86"/>
      <c r="DY175" s="86"/>
      <c r="DZ175" s="86"/>
      <c r="EA175" s="86"/>
      <c r="EB175" s="86"/>
      <c r="EC175" s="86"/>
      <c r="ED175" s="86"/>
      <c r="EE175" s="86"/>
      <c r="EF175" s="86"/>
      <c r="EG175" s="86"/>
      <c r="EH175" s="86"/>
      <c r="EI175" s="86"/>
      <c r="EJ175" s="86"/>
    </row>
    <row r="176" spans="1:140" s="48" customFormat="1">
      <c r="A176" s="57" t="s">
        <v>417</v>
      </c>
      <c r="B176" s="57"/>
      <c r="C176" s="57"/>
      <c r="D176" s="57"/>
      <c r="E176" s="66"/>
      <c r="F176" s="66"/>
      <c r="G176" s="57"/>
      <c r="H176" s="57"/>
      <c r="I176" s="57"/>
      <c r="J176" s="57"/>
      <c r="K176" s="57"/>
      <c r="L176" s="95"/>
      <c r="M176" s="69"/>
      <c r="N176" s="95"/>
      <c r="O176" s="75"/>
      <c r="P176" s="75"/>
      <c r="Q176" s="86"/>
      <c r="R176" s="86"/>
      <c r="S176" s="86"/>
      <c r="T176" s="86"/>
      <c r="U176" s="86"/>
      <c r="V176" s="86"/>
      <c r="W176" s="86"/>
      <c r="X176" s="86"/>
      <c r="Y176" s="86"/>
      <c r="Z176" s="86"/>
      <c r="AA176" s="86"/>
      <c r="AB176" s="86"/>
      <c r="AC176" s="86"/>
      <c r="AD176" s="86"/>
      <c r="AE176" s="86"/>
      <c r="AF176" s="86"/>
      <c r="AG176" s="86"/>
      <c r="AH176" s="86"/>
      <c r="AI176" s="86"/>
      <c r="AJ176" s="86"/>
      <c r="AK176" s="86"/>
      <c r="AL176" s="86"/>
      <c r="AM176" s="86"/>
      <c r="AN176" s="86"/>
      <c r="AO176" s="86"/>
      <c r="AP176" s="86"/>
      <c r="AQ176" s="86"/>
      <c r="AR176" s="86"/>
      <c r="AS176" s="86"/>
      <c r="AT176" s="86"/>
      <c r="AU176" s="86"/>
      <c r="AV176" s="86"/>
      <c r="AW176" s="86"/>
      <c r="AX176" s="86"/>
      <c r="AY176" s="86"/>
      <c r="AZ176" s="86"/>
      <c r="BA176" s="86"/>
      <c r="BB176" s="86"/>
      <c r="BC176" s="86"/>
      <c r="BD176" s="86"/>
      <c r="BE176" s="86"/>
      <c r="BF176" s="86"/>
      <c r="BG176" s="86"/>
      <c r="BH176" s="86"/>
      <c r="BI176" s="86"/>
      <c r="BJ176" s="86"/>
      <c r="BK176" s="86"/>
      <c r="BL176" s="86"/>
      <c r="BM176" s="86"/>
      <c r="BN176" s="86"/>
      <c r="BO176" s="86"/>
      <c r="BP176" s="86"/>
      <c r="BQ176" s="86"/>
      <c r="BR176" s="86"/>
      <c r="BS176" s="86"/>
      <c r="BT176" s="86"/>
      <c r="BU176" s="86"/>
      <c r="BV176" s="86"/>
      <c r="BW176" s="86"/>
      <c r="BX176" s="86"/>
      <c r="BY176" s="86"/>
      <c r="BZ176" s="86"/>
      <c r="CA176" s="86"/>
      <c r="CB176" s="86"/>
      <c r="CC176" s="86"/>
      <c r="CD176" s="86"/>
      <c r="CE176" s="86"/>
      <c r="CF176" s="86"/>
      <c r="CG176" s="86"/>
      <c r="CH176" s="86"/>
      <c r="CI176" s="86"/>
      <c r="CJ176" s="86"/>
      <c r="CK176" s="86"/>
      <c r="CL176" s="86"/>
      <c r="CM176" s="86"/>
      <c r="CN176" s="86"/>
      <c r="CO176" s="86"/>
      <c r="CP176" s="86"/>
      <c r="CQ176" s="86"/>
      <c r="CR176" s="86"/>
      <c r="CS176" s="86"/>
      <c r="CT176" s="86"/>
      <c r="CU176" s="86"/>
      <c r="CV176" s="86"/>
      <c r="CW176" s="86"/>
      <c r="CX176" s="86"/>
      <c r="CY176" s="86"/>
      <c r="CZ176" s="86"/>
      <c r="DA176" s="86"/>
      <c r="DB176" s="86"/>
      <c r="DC176" s="86"/>
      <c r="DD176" s="86"/>
      <c r="DE176" s="86"/>
      <c r="DF176" s="86"/>
      <c r="DG176" s="86"/>
      <c r="DH176" s="86"/>
      <c r="DI176" s="86"/>
      <c r="DJ176" s="86"/>
      <c r="DK176" s="86"/>
      <c r="DL176" s="86"/>
      <c r="DM176" s="86"/>
      <c r="DN176" s="86"/>
      <c r="DO176" s="86"/>
      <c r="DP176" s="86"/>
      <c r="DQ176" s="86"/>
      <c r="DR176" s="86"/>
      <c r="DS176" s="86"/>
      <c r="DT176" s="86"/>
      <c r="DU176" s="86"/>
      <c r="DV176" s="86"/>
      <c r="DW176" s="86"/>
      <c r="DX176" s="86"/>
      <c r="DY176" s="86"/>
      <c r="DZ176" s="86"/>
      <c r="EA176" s="86"/>
      <c r="EB176" s="86"/>
      <c r="EC176" s="86"/>
      <c r="ED176" s="86"/>
      <c r="EE176" s="86"/>
      <c r="EF176" s="86"/>
      <c r="EG176" s="86"/>
      <c r="EH176" s="86"/>
      <c r="EI176" s="86"/>
      <c r="EJ176" s="86"/>
    </row>
    <row r="177" spans="1:140" s="48" customFormat="1">
      <c r="A177" s="7" t="s">
        <v>137</v>
      </c>
      <c r="B177" s="67" t="s">
        <v>418</v>
      </c>
      <c r="C177" s="67" t="s">
        <v>418</v>
      </c>
      <c r="D177" s="67" t="s">
        <v>418</v>
      </c>
      <c r="E177" s="71" t="s">
        <v>154</v>
      </c>
      <c r="F177" s="71" t="s">
        <v>154</v>
      </c>
      <c r="G177" s="71" t="s">
        <v>154</v>
      </c>
      <c r="H177" s="75" t="s">
        <v>419</v>
      </c>
      <c r="I177" s="75" t="s">
        <v>419</v>
      </c>
      <c r="J177" s="75" t="s">
        <v>419</v>
      </c>
      <c r="K177" s="75" t="s">
        <v>420</v>
      </c>
      <c r="L177" s="57"/>
      <c r="M177" s="69"/>
      <c r="N177" s="57"/>
      <c r="O177" s="83"/>
      <c r="P177" s="83"/>
      <c r="Q177" s="86"/>
      <c r="R177" s="86"/>
      <c r="S177" s="86"/>
      <c r="T177" s="86"/>
      <c r="U177" s="86"/>
      <c r="V177" s="86"/>
      <c r="W177" s="86"/>
      <c r="X177" s="86"/>
      <c r="Y177" s="86"/>
      <c r="Z177" s="86"/>
      <c r="AA177" s="86"/>
      <c r="AB177" s="86"/>
      <c r="AC177" s="86"/>
      <c r="AD177" s="86"/>
      <c r="AE177" s="86"/>
      <c r="AF177" s="86"/>
      <c r="AG177" s="86"/>
      <c r="AH177" s="86"/>
      <c r="AI177" s="86"/>
      <c r="AJ177" s="86"/>
      <c r="AK177" s="86"/>
      <c r="AL177" s="86"/>
      <c r="AM177" s="86"/>
      <c r="AN177" s="86"/>
      <c r="AO177" s="86"/>
      <c r="AP177" s="86"/>
      <c r="AQ177" s="86"/>
      <c r="AR177" s="86"/>
      <c r="AS177" s="86"/>
      <c r="AT177" s="86"/>
      <c r="AU177" s="86"/>
      <c r="AV177" s="86"/>
      <c r="AW177" s="86"/>
      <c r="AX177" s="86"/>
      <c r="AY177" s="86"/>
      <c r="AZ177" s="86"/>
      <c r="BA177" s="86"/>
      <c r="BB177" s="86"/>
      <c r="BC177" s="86"/>
      <c r="BD177" s="86"/>
      <c r="BE177" s="86"/>
      <c r="BF177" s="86"/>
      <c r="BG177" s="86"/>
      <c r="BH177" s="86"/>
      <c r="BI177" s="86"/>
      <c r="BJ177" s="86"/>
      <c r="BK177" s="86"/>
      <c r="BL177" s="86"/>
      <c r="BM177" s="86"/>
      <c r="BN177" s="86"/>
      <c r="BO177" s="86"/>
      <c r="BP177" s="86"/>
      <c r="BQ177" s="86"/>
      <c r="BR177" s="86"/>
      <c r="BS177" s="86"/>
      <c r="BT177" s="86"/>
      <c r="BU177" s="86"/>
      <c r="BV177" s="86"/>
      <c r="BW177" s="86"/>
      <c r="BX177" s="86"/>
      <c r="BY177" s="86"/>
      <c r="BZ177" s="86"/>
      <c r="CA177" s="86"/>
      <c r="CB177" s="86"/>
      <c r="CC177" s="86"/>
      <c r="CD177" s="86"/>
      <c r="CE177" s="86"/>
      <c r="CF177" s="86"/>
      <c r="CG177" s="86"/>
      <c r="CH177" s="86"/>
      <c r="CI177" s="86"/>
      <c r="CJ177" s="86"/>
      <c r="CK177" s="86"/>
      <c r="CL177" s="86"/>
      <c r="CM177" s="86"/>
      <c r="CN177" s="86"/>
      <c r="CO177" s="86"/>
      <c r="CP177" s="86"/>
      <c r="CQ177" s="86"/>
      <c r="CR177" s="86"/>
      <c r="CS177" s="86"/>
      <c r="CT177" s="86"/>
      <c r="CU177" s="86"/>
      <c r="CV177" s="86"/>
      <c r="CW177" s="86"/>
      <c r="CX177" s="86"/>
      <c r="CY177" s="86"/>
      <c r="CZ177" s="86"/>
      <c r="DA177" s="86"/>
      <c r="DB177" s="86"/>
      <c r="DC177" s="86"/>
      <c r="DD177" s="86"/>
      <c r="DE177" s="86"/>
      <c r="DF177" s="86"/>
      <c r="DG177" s="86"/>
      <c r="DH177" s="86"/>
      <c r="DI177" s="86"/>
      <c r="DJ177" s="86"/>
      <c r="DK177" s="86"/>
      <c r="DL177" s="86"/>
      <c r="DM177" s="86"/>
      <c r="DN177" s="86"/>
      <c r="DO177" s="86"/>
      <c r="DP177" s="86"/>
      <c r="DQ177" s="86"/>
      <c r="DR177" s="86"/>
      <c r="DS177" s="86"/>
      <c r="DT177" s="86"/>
      <c r="DU177" s="86"/>
      <c r="DV177" s="86"/>
      <c r="DW177" s="86"/>
      <c r="DX177" s="86"/>
      <c r="DY177" s="86"/>
      <c r="DZ177" s="86"/>
      <c r="EA177" s="86"/>
      <c r="EB177" s="86"/>
      <c r="EC177" s="86"/>
      <c r="ED177" s="86"/>
      <c r="EE177" s="86"/>
      <c r="EF177" s="86"/>
      <c r="EG177" s="86"/>
      <c r="EH177" s="86"/>
      <c r="EI177" s="86"/>
      <c r="EJ177" s="86"/>
    </row>
    <row r="178" spans="1:140" s="7" customFormat="1">
      <c r="B178" s="67" t="s">
        <v>421</v>
      </c>
      <c r="C178" s="67" t="s">
        <v>421</v>
      </c>
      <c r="D178" s="67" t="s">
        <v>421</v>
      </c>
      <c r="E178" s="72" t="s">
        <v>808</v>
      </c>
      <c r="F178" s="72" t="s">
        <v>835</v>
      </c>
      <c r="G178" s="82">
        <f>D179</f>
        <v>45716</v>
      </c>
      <c r="H178" s="75" t="s">
        <v>107</v>
      </c>
      <c r="I178" s="75" t="s">
        <v>107</v>
      </c>
      <c r="J178" s="75" t="s">
        <v>107</v>
      </c>
      <c r="K178" s="75" t="s">
        <v>422</v>
      </c>
      <c r="L178" s="197"/>
      <c r="M178" s="69"/>
      <c r="N178" s="71"/>
      <c r="O178" s="77"/>
      <c r="P178" s="84"/>
      <c r="Q178" s="86"/>
      <c r="R178" s="86"/>
      <c r="S178" s="86"/>
      <c r="T178" s="86"/>
      <c r="U178" s="86"/>
      <c r="V178" s="86"/>
      <c r="W178" s="86"/>
      <c r="X178" s="86"/>
      <c r="Y178" s="86"/>
      <c r="Z178" s="57"/>
      <c r="AA178" s="57"/>
      <c r="AB178" s="57"/>
      <c r="AC178" s="57"/>
      <c r="AD178" s="57"/>
      <c r="AE178" s="57"/>
      <c r="AF178" s="57"/>
      <c r="AG178" s="57"/>
      <c r="AH178" s="57"/>
      <c r="AI178" s="57"/>
      <c r="AJ178" s="57"/>
      <c r="AK178" s="57"/>
      <c r="AL178" s="57"/>
      <c r="AM178" s="57"/>
      <c r="AN178" s="57"/>
      <c r="AO178" s="57"/>
      <c r="AP178" s="57"/>
      <c r="AQ178" s="57"/>
      <c r="AR178" s="57"/>
      <c r="AS178" s="57"/>
      <c r="AT178" s="57"/>
      <c r="AU178" s="57"/>
      <c r="AV178" s="57"/>
      <c r="AW178" s="57"/>
      <c r="AX178" s="57"/>
      <c r="AY178" s="57"/>
      <c r="AZ178" s="57"/>
      <c r="BA178" s="57"/>
      <c r="BB178" s="57"/>
      <c r="BC178" s="57"/>
      <c r="BD178" s="57"/>
      <c r="BE178" s="57"/>
      <c r="BF178" s="57"/>
      <c r="BG178" s="57"/>
      <c r="BH178" s="57"/>
      <c r="BI178" s="57"/>
      <c r="BJ178" s="57"/>
      <c r="BK178" s="57"/>
      <c r="BL178" s="57"/>
      <c r="BM178" s="57"/>
      <c r="BN178" s="57"/>
      <c r="BO178" s="57"/>
      <c r="BP178" s="57"/>
      <c r="BQ178" s="57"/>
      <c r="BR178" s="57"/>
      <c r="BS178" s="57"/>
      <c r="BT178" s="57"/>
      <c r="BU178" s="57"/>
      <c r="BV178" s="57"/>
      <c r="BW178" s="57"/>
      <c r="BX178" s="57"/>
      <c r="BY178" s="57"/>
      <c r="BZ178" s="57"/>
      <c r="CA178" s="57"/>
      <c r="CB178" s="57"/>
      <c r="CC178" s="57"/>
      <c r="CD178" s="57"/>
      <c r="CE178" s="57"/>
      <c r="CF178" s="57"/>
      <c r="CG178" s="57"/>
      <c r="CH178" s="57"/>
      <c r="CI178" s="57"/>
      <c r="CJ178" s="57"/>
      <c r="CK178" s="57"/>
      <c r="CL178" s="57"/>
      <c r="CM178" s="57"/>
      <c r="CN178" s="57"/>
      <c r="CO178" s="57"/>
      <c r="CP178" s="57"/>
      <c r="CQ178" s="57"/>
      <c r="CR178" s="57"/>
      <c r="CS178" s="57"/>
      <c r="CT178" s="57"/>
      <c r="CU178" s="57"/>
      <c r="CV178" s="57"/>
      <c r="CW178" s="57"/>
      <c r="CX178" s="57"/>
      <c r="CY178" s="57"/>
      <c r="CZ178" s="57"/>
      <c r="DA178" s="57"/>
      <c r="DB178" s="57"/>
      <c r="DC178" s="57"/>
      <c r="DD178" s="57"/>
      <c r="DE178" s="57"/>
      <c r="DF178" s="57"/>
      <c r="DG178" s="57"/>
      <c r="DH178" s="57"/>
      <c r="DI178" s="57"/>
      <c r="DJ178" s="57"/>
      <c r="DK178" s="57"/>
      <c r="DL178" s="57"/>
      <c r="DM178" s="57"/>
      <c r="DN178" s="57"/>
      <c r="DO178" s="57"/>
      <c r="DP178" s="57"/>
      <c r="DQ178" s="57"/>
      <c r="DR178" s="57"/>
      <c r="DS178" s="57"/>
      <c r="DT178" s="57"/>
      <c r="DU178" s="57"/>
      <c r="DV178" s="57"/>
      <c r="DW178" s="57"/>
      <c r="DX178" s="57"/>
      <c r="DY178" s="57"/>
      <c r="DZ178" s="57"/>
      <c r="EA178" s="57"/>
      <c r="EB178" s="57"/>
      <c r="EC178" s="57"/>
      <c r="ED178" s="57"/>
      <c r="EE178" s="57"/>
      <c r="EF178" s="57"/>
      <c r="EG178" s="57"/>
      <c r="EH178" s="57"/>
      <c r="EI178" s="57"/>
      <c r="EJ178" s="57"/>
    </row>
    <row r="179" spans="1:140" s="7" customFormat="1">
      <c r="B179" s="68" t="s">
        <v>808</v>
      </c>
      <c r="C179" s="68" t="s">
        <v>835</v>
      </c>
      <c r="D179" s="81">
        <v>45716</v>
      </c>
      <c r="E179" s="72"/>
      <c r="F179" s="72"/>
      <c r="G179" s="72"/>
      <c r="H179" s="76" t="s">
        <v>808</v>
      </c>
      <c r="I179" s="76" t="s">
        <v>835</v>
      </c>
      <c r="J179" s="83">
        <f>D179</f>
        <v>45716</v>
      </c>
      <c r="K179" s="83">
        <f>D179</f>
        <v>45716</v>
      </c>
      <c r="L179" s="197"/>
      <c r="M179" s="69"/>
      <c r="N179" s="82"/>
      <c r="O179" s="77"/>
      <c r="P179" s="84"/>
      <c r="Q179" s="57"/>
      <c r="R179" s="57"/>
      <c r="S179" s="57"/>
      <c r="T179" s="57"/>
      <c r="U179" s="57"/>
      <c r="V179" s="57"/>
      <c r="W179" s="57"/>
      <c r="X179" s="57"/>
      <c r="Y179" s="57"/>
      <c r="Z179" s="57"/>
      <c r="AA179" s="57"/>
      <c r="AB179" s="57"/>
      <c r="AC179" s="57"/>
      <c r="AD179" s="57"/>
      <c r="AE179" s="57"/>
      <c r="AF179" s="57"/>
      <c r="AG179" s="57"/>
      <c r="AH179" s="57"/>
      <c r="AI179" s="57"/>
      <c r="AJ179" s="57"/>
      <c r="AK179" s="57"/>
      <c r="AL179" s="57"/>
      <c r="AM179" s="57"/>
      <c r="AN179" s="57"/>
      <c r="AO179" s="57"/>
      <c r="AP179" s="57"/>
      <c r="AQ179" s="57"/>
      <c r="AR179" s="57"/>
      <c r="AS179" s="57"/>
      <c r="AT179" s="57"/>
      <c r="AU179" s="57"/>
      <c r="AV179" s="57"/>
      <c r="AW179" s="57"/>
      <c r="AX179" s="57"/>
      <c r="AY179" s="57"/>
      <c r="AZ179" s="57"/>
      <c r="BA179" s="57"/>
      <c r="BB179" s="57"/>
      <c r="BC179" s="57"/>
      <c r="BD179" s="57"/>
      <c r="BE179" s="57"/>
      <c r="BF179" s="57"/>
      <c r="BG179" s="57"/>
      <c r="BH179" s="57"/>
      <c r="BI179" s="57"/>
      <c r="BJ179" s="57"/>
      <c r="BK179" s="57"/>
      <c r="BL179" s="57"/>
      <c r="BM179" s="57"/>
      <c r="BN179" s="57"/>
      <c r="BO179" s="57"/>
      <c r="BP179" s="57"/>
      <c r="BQ179" s="57"/>
      <c r="BR179" s="57"/>
      <c r="BS179" s="57"/>
      <c r="BT179" s="57"/>
      <c r="BU179" s="57"/>
      <c r="BV179" s="57"/>
      <c r="BW179" s="57"/>
      <c r="BX179" s="57"/>
      <c r="BY179" s="57"/>
      <c r="BZ179" s="57"/>
      <c r="CA179" s="57"/>
      <c r="CB179" s="57"/>
      <c r="CC179" s="57"/>
      <c r="CD179" s="57"/>
      <c r="CE179" s="57"/>
      <c r="CF179" s="57"/>
      <c r="CG179" s="57"/>
      <c r="CH179" s="57"/>
      <c r="CI179" s="57"/>
      <c r="CJ179" s="57"/>
      <c r="CK179" s="57"/>
      <c r="CL179" s="57"/>
      <c r="CM179" s="57"/>
      <c r="CN179" s="57"/>
      <c r="CO179" s="57"/>
      <c r="CP179" s="57"/>
      <c r="CQ179" s="57"/>
      <c r="CR179" s="57"/>
      <c r="CS179" s="57"/>
      <c r="CT179" s="57"/>
      <c r="CU179" s="57"/>
      <c r="CV179" s="57"/>
      <c r="CW179" s="57"/>
      <c r="CX179" s="57"/>
      <c r="CY179" s="57"/>
      <c r="CZ179" s="57"/>
      <c r="DA179" s="57"/>
      <c r="DB179" s="57"/>
      <c r="DC179" s="57"/>
      <c r="DD179" s="57"/>
      <c r="DE179" s="57"/>
      <c r="DF179" s="57"/>
      <c r="DG179" s="57"/>
      <c r="DH179" s="57"/>
      <c r="DI179" s="57"/>
      <c r="DJ179" s="57"/>
      <c r="DK179" s="57"/>
      <c r="DL179" s="57"/>
      <c r="DM179" s="57"/>
      <c r="DN179" s="57"/>
      <c r="DO179" s="57"/>
      <c r="DP179" s="57"/>
      <c r="DQ179" s="57"/>
      <c r="DR179" s="57"/>
      <c r="DS179" s="57"/>
      <c r="DT179" s="57"/>
      <c r="DU179" s="57"/>
      <c r="DV179" s="57"/>
      <c r="DW179" s="57"/>
      <c r="DX179" s="57"/>
      <c r="DY179" s="57"/>
      <c r="DZ179" s="57"/>
      <c r="EA179" s="57"/>
      <c r="EB179" s="57"/>
      <c r="EC179" s="57"/>
      <c r="ED179" s="57"/>
      <c r="EE179" s="57"/>
      <c r="EF179" s="57"/>
      <c r="EG179" s="57"/>
      <c r="EH179" s="57"/>
      <c r="EI179" s="57"/>
      <c r="EJ179" s="57"/>
    </row>
    <row r="180" spans="1:140" s="7" customFormat="1">
      <c r="A180" s="57" t="s">
        <v>651</v>
      </c>
      <c r="B180" s="69">
        <v>4.6803936385509851E-2</v>
      </c>
      <c r="C180" s="69">
        <v>6.5835348920933207E-2</v>
      </c>
      <c r="D180" s="69">
        <v>6.5956994494910839E-2</v>
      </c>
      <c r="E180" s="73">
        <v>8.094398581969954E-3</v>
      </c>
      <c r="F180" s="73">
        <v>9.0205383999642976E-3</v>
      </c>
      <c r="G180" s="73">
        <v>8.9815442314313699E-3</v>
      </c>
      <c r="H180" s="77">
        <v>13</v>
      </c>
      <c r="I180" s="77">
        <v>17</v>
      </c>
      <c r="J180" s="77">
        <v>17</v>
      </c>
      <c r="K180" s="84">
        <v>1.0121710334923347E-2</v>
      </c>
      <c r="L180" s="57"/>
      <c r="N180" s="72"/>
      <c r="O180" s="77"/>
      <c r="P180" s="84"/>
      <c r="Q180" s="57"/>
      <c r="R180" s="57"/>
      <c r="S180" s="57"/>
      <c r="T180" s="57"/>
      <c r="U180" s="57"/>
      <c r="V180" s="57"/>
      <c r="W180" s="57"/>
      <c r="X180" s="57"/>
      <c r="Y180" s="57"/>
      <c r="Z180" s="57"/>
      <c r="AA180" s="57"/>
      <c r="AB180" s="57"/>
      <c r="AC180" s="57"/>
      <c r="AD180" s="57"/>
      <c r="AE180" s="57"/>
      <c r="AF180" s="57"/>
      <c r="AG180" s="57"/>
      <c r="AH180" s="57"/>
      <c r="AI180" s="57"/>
      <c r="AJ180" s="57"/>
      <c r="AK180" s="57"/>
      <c r="AL180" s="57"/>
      <c r="AM180" s="57"/>
      <c r="AN180" s="57"/>
      <c r="AO180" s="57"/>
      <c r="AP180" s="57"/>
      <c r="AQ180" s="57"/>
      <c r="AR180" s="57"/>
      <c r="AS180" s="57"/>
      <c r="AT180" s="57"/>
      <c r="AU180" s="57"/>
      <c r="AV180" s="57"/>
      <c r="AW180" s="57"/>
      <c r="AX180" s="57"/>
      <c r="AY180" s="57"/>
      <c r="AZ180" s="57"/>
      <c r="BA180" s="57"/>
      <c r="BB180" s="57"/>
      <c r="BC180" s="57"/>
      <c r="BD180" s="57"/>
      <c r="BE180" s="57"/>
      <c r="BF180" s="57"/>
      <c r="BG180" s="57"/>
      <c r="BH180" s="57"/>
      <c r="BI180" s="57"/>
      <c r="BJ180" s="57"/>
      <c r="BK180" s="57"/>
      <c r="BL180" s="57"/>
      <c r="BM180" s="57"/>
      <c r="BN180" s="57"/>
      <c r="BO180" s="57"/>
      <c r="BP180" s="57"/>
      <c r="BQ180" s="57"/>
      <c r="BR180" s="57"/>
      <c r="BS180" s="57"/>
      <c r="BT180" s="57"/>
      <c r="BU180" s="57"/>
      <c r="BV180" s="57"/>
      <c r="BW180" s="57"/>
      <c r="BX180" s="57"/>
      <c r="BY180" s="57"/>
      <c r="BZ180" s="57"/>
      <c r="CA180" s="57"/>
      <c r="CB180" s="57"/>
      <c r="CC180" s="57"/>
      <c r="CD180" s="57"/>
      <c r="CE180" s="57"/>
      <c r="CF180" s="57"/>
      <c r="CG180" s="57"/>
      <c r="CH180" s="57"/>
      <c r="CI180" s="57"/>
      <c r="CJ180" s="57"/>
      <c r="CK180" s="57"/>
      <c r="CL180" s="57"/>
      <c r="CM180" s="57"/>
      <c r="CN180" s="57"/>
      <c r="CO180" s="57"/>
      <c r="CP180" s="57"/>
      <c r="CQ180" s="57"/>
      <c r="CR180" s="57"/>
      <c r="CS180" s="57"/>
      <c r="CT180" s="57"/>
      <c r="CU180" s="57"/>
      <c r="CV180" s="57"/>
      <c r="CW180" s="57"/>
      <c r="CX180" s="57"/>
      <c r="CY180" s="57"/>
      <c r="CZ180" s="57"/>
      <c r="DA180" s="57"/>
      <c r="DB180" s="57"/>
      <c r="DC180" s="57"/>
      <c r="DD180" s="57"/>
      <c r="DE180" s="57"/>
      <c r="DF180" s="57"/>
      <c r="DG180" s="57"/>
      <c r="DH180" s="57"/>
      <c r="DI180" s="57"/>
      <c r="DJ180" s="57"/>
      <c r="DK180" s="57"/>
      <c r="DL180" s="57"/>
      <c r="DM180" s="57"/>
      <c r="DN180" s="57"/>
      <c r="DO180" s="57"/>
      <c r="DP180" s="57"/>
      <c r="DQ180" s="57"/>
      <c r="DR180" s="57"/>
      <c r="DS180" s="57"/>
      <c r="DT180" s="57"/>
      <c r="DU180" s="57"/>
      <c r="DV180" s="57"/>
      <c r="DW180" s="57"/>
      <c r="DX180" s="57"/>
      <c r="DY180" s="57"/>
      <c r="DZ180" s="57"/>
      <c r="EA180" s="57"/>
      <c r="EB180" s="57"/>
      <c r="EC180" s="57"/>
      <c r="ED180" s="57"/>
      <c r="EE180" s="57"/>
      <c r="EF180" s="57"/>
      <c r="EG180" s="57"/>
      <c r="EH180" s="57"/>
      <c r="EI180" s="57"/>
      <c r="EJ180" s="57"/>
    </row>
    <row r="181" spans="1:140" s="7" customFormat="1">
      <c r="A181" s="57" t="s">
        <v>144</v>
      </c>
      <c r="B181" s="69">
        <v>5.6099573275569102E-2</v>
      </c>
      <c r="C181" s="69">
        <v>5.6210087265585004E-2</v>
      </c>
      <c r="D181" s="69">
        <v>5.7004538894865973E-2</v>
      </c>
      <c r="E181" s="73">
        <v>7.6717127716358427E-3</v>
      </c>
      <c r="F181" s="73">
        <v>6.412223888312747E-3</v>
      </c>
      <c r="G181" s="73">
        <v>6.9831893683581017E-3</v>
      </c>
      <c r="H181" s="77">
        <v>33</v>
      </c>
      <c r="I181" s="77">
        <v>32</v>
      </c>
      <c r="J181" s="77">
        <v>33</v>
      </c>
      <c r="K181" s="84">
        <v>1.817312901897639E-2</v>
      </c>
      <c r="L181" s="86"/>
      <c r="M181" s="69"/>
      <c r="N181" s="73"/>
      <c r="O181" s="77"/>
      <c r="P181" s="84"/>
      <c r="Q181" s="57"/>
      <c r="R181" s="57"/>
      <c r="S181" s="57"/>
      <c r="T181" s="57"/>
      <c r="U181" s="57"/>
      <c r="V181" s="57"/>
      <c r="W181" s="57"/>
      <c r="X181" s="57"/>
      <c r="Y181" s="57"/>
      <c r="Z181" s="57"/>
      <c r="AA181" s="57"/>
      <c r="AB181" s="57"/>
      <c r="AC181" s="57"/>
      <c r="AD181" s="57"/>
      <c r="AE181" s="57"/>
      <c r="AF181" s="57"/>
      <c r="AG181" s="57"/>
      <c r="AH181" s="57"/>
      <c r="AI181" s="57"/>
      <c r="AJ181" s="57"/>
      <c r="AK181" s="57"/>
      <c r="AL181" s="57"/>
      <c r="AM181" s="57"/>
      <c r="AN181" s="57"/>
      <c r="AO181" s="57"/>
      <c r="AP181" s="57"/>
      <c r="AQ181" s="57"/>
      <c r="AR181" s="57"/>
      <c r="AS181" s="57"/>
      <c r="AT181" s="57"/>
      <c r="AU181" s="57"/>
      <c r="AV181" s="57"/>
      <c r="AW181" s="57"/>
      <c r="AX181" s="57"/>
      <c r="AY181" s="57"/>
      <c r="AZ181" s="57"/>
      <c r="BA181" s="57"/>
      <c r="BB181" s="57"/>
      <c r="BC181" s="57"/>
      <c r="BD181" s="57"/>
      <c r="BE181" s="57"/>
      <c r="BF181" s="57"/>
      <c r="BG181" s="57"/>
      <c r="BH181" s="57"/>
      <c r="BI181" s="57"/>
      <c r="BJ181" s="57"/>
      <c r="BK181" s="57"/>
      <c r="BL181" s="57"/>
      <c r="BM181" s="57"/>
      <c r="BN181" s="57"/>
      <c r="BO181" s="57"/>
      <c r="BP181" s="57"/>
      <c r="BQ181" s="57"/>
      <c r="BR181" s="57"/>
      <c r="BS181" s="57"/>
      <c r="BT181" s="57"/>
      <c r="BU181" s="57"/>
      <c r="BV181" s="57"/>
      <c r="BW181" s="57"/>
      <c r="BX181" s="57"/>
      <c r="BY181" s="57"/>
      <c r="BZ181" s="57"/>
      <c r="CA181" s="57"/>
      <c r="CB181" s="57"/>
      <c r="CC181" s="57"/>
      <c r="CD181" s="57"/>
      <c r="CE181" s="57"/>
      <c r="CF181" s="57"/>
      <c r="CG181" s="57"/>
      <c r="CH181" s="57"/>
      <c r="CI181" s="57"/>
      <c r="CJ181" s="57"/>
      <c r="CK181" s="57"/>
      <c r="CL181" s="57"/>
      <c r="CM181" s="57"/>
      <c r="CN181" s="57"/>
      <c r="CO181" s="57"/>
      <c r="CP181" s="57"/>
      <c r="CQ181" s="57"/>
      <c r="CR181" s="57"/>
      <c r="CS181" s="57"/>
      <c r="CT181" s="57"/>
      <c r="CU181" s="57"/>
      <c r="CV181" s="57"/>
      <c r="CW181" s="57"/>
      <c r="CX181" s="57"/>
      <c r="CY181" s="57"/>
      <c r="CZ181" s="57"/>
      <c r="DA181" s="57"/>
      <c r="DB181" s="57"/>
      <c r="DC181" s="57"/>
      <c r="DD181" s="57"/>
      <c r="DE181" s="57"/>
      <c r="DF181" s="57"/>
      <c r="DG181" s="57"/>
      <c r="DH181" s="57"/>
      <c r="DI181" s="57"/>
      <c r="DJ181" s="57"/>
      <c r="DK181" s="57"/>
      <c r="DL181" s="57"/>
      <c r="DM181" s="57"/>
      <c r="DN181" s="57"/>
      <c r="DO181" s="57"/>
      <c r="DP181" s="57"/>
      <c r="DQ181" s="57"/>
      <c r="DR181" s="57"/>
      <c r="DS181" s="57"/>
      <c r="DT181" s="57"/>
      <c r="DU181" s="57"/>
      <c r="DV181" s="57"/>
      <c r="DW181" s="57"/>
      <c r="DX181" s="57"/>
      <c r="DY181" s="57"/>
      <c r="DZ181" s="57"/>
      <c r="EA181" s="57"/>
      <c r="EB181" s="57"/>
      <c r="EC181" s="57"/>
      <c r="ED181" s="57"/>
      <c r="EE181" s="57"/>
      <c r="EF181" s="57"/>
      <c r="EG181" s="57"/>
      <c r="EH181" s="57"/>
      <c r="EI181" s="57"/>
    </row>
    <row r="182" spans="1:140" s="7" customFormat="1">
      <c r="A182" s="57" t="s">
        <v>142</v>
      </c>
      <c r="B182" s="69">
        <v>0.11314295694287574</v>
      </c>
      <c r="C182" s="69">
        <v>0.10909404265257523</v>
      </c>
      <c r="D182" s="69">
        <v>0.10788366478480609</v>
      </c>
      <c r="E182" s="73">
        <v>2.7275815024977366E-2</v>
      </c>
      <c r="F182" s="73">
        <v>2.5319694922765711E-2</v>
      </c>
      <c r="G182" s="73">
        <v>2.3620627310197241E-2</v>
      </c>
      <c r="H182" s="77">
        <v>36</v>
      </c>
      <c r="I182" s="77">
        <v>36</v>
      </c>
      <c r="J182" s="77">
        <v>35</v>
      </c>
      <c r="K182" s="84">
        <v>2.4113951696606351E-2</v>
      </c>
      <c r="L182" s="86"/>
      <c r="M182" s="69"/>
      <c r="N182" s="73"/>
      <c r="O182" s="77"/>
      <c r="P182" s="84"/>
      <c r="Q182" s="57"/>
      <c r="R182" s="57"/>
      <c r="S182" s="57"/>
      <c r="T182" s="57"/>
      <c r="U182" s="57"/>
      <c r="V182" s="57"/>
      <c r="W182" s="57"/>
      <c r="X182" s="57"/>
      <c r="Y182" s="57"/>
      <c r="Z182" s="57"/>
      <c r="AA182" s="57"/>
      <c r="AB182" s="57"/>
      <c r="AC182" s="57"/>
      <c r="AD182" s="57"/>
      <c r="AE182" s="57"/>
      <c r="AF182" s="57"/>
      <c r="AG182" s="57"/>
      <c r="AH182" s="57"/>
      <c r="AI182" s="57"/>
      <c r="AJ182" s="57"/>
      <c r="AK182" s="57"/>
      <c r="AL182" s="57"/>
      <c r="AM182" s="57"/>
      <c r="AN182" s="57"/>
      <c r="AO182" s="57"/>
      <c r="AP182" s="57"/>
      <c r="AQ182" s="57"/>
      <c r="AR182" s="57"/>
      <c r="AS182" s="57"/>
      <c r="AT182" s="57"/>
      <c r="AU182" s="57"/>
      <c r="AV182" s="57"/>
      <c r="AW182" s="57"/>
      <c r="AX182" s="57"/>
      <c r="AY182" s="57"/>
      <c r="AZ182" s="57"/>
      <c r="BA182" s="57"/>
      <c r="BB182" s="57"/>
      <c r="BC182" s="57"/>
      <c r="BD182" s="57"/>
      <c r="BE182" s="57"/>
      <c r="BF182" s="57"/>
      <c r="BG182" s="57"/>
      <c r="BH182" s="57"/>
      <c r="BI182" s="57"/>
      <c r="BJ182" s="57"/>
      <c r="BK182" s="57"/>
      <c r="BL182" s="57"/>
      <c r="BM182" s="57"/>
      <c r="BN182" s="57"/>
      <c r="BO182" s="57"/>
      <c r="BP182" s="57"/>
      <c r="BQ182" s="57"/>
      <c r="BR182" s="57"/>
      <c r="BS182" s="57"/>
      <c r="BT182" s="57"/>
      <c r="BU182" s="57"/>
      <c r="BV182" s="57"/>
      <c r="BW182" s="57"/>
      <c r="BX182" s="57"/>
      <c r="BY182" s="57"/>
      <c r="BZ182" s="57"/>
      <c r="CA182" s="57"/>
      <c r="CB182" s="57"/>
      <c r="CC182" s="57"/>
      <c r="CD182" s="57"/>
      <c r="CE182" s="57"/>
      <c r="CF182" s="57"/>
      <c r="CG182" s="57"/>
      <c r="CH182" s="57"/>
      <c r="CI182" s="57"/>
      <c r="CJ182" s="57"/>
      <c r="CK182" s="57"/>
      <c r="CL182" s="57"/>
      <c r="CM182" s="57"/>
      <c r="CN182" s="57"/>
      <c r="CO182" s="57"/>
      <c r="CP182" s="57"/>
      <c r="CQ182" s="57"/>
      <c r="CR182" s="57"/>
      <c r="CS182" s="57"/>
      <c r="CT182" s="57"/>
      <c r="CU182" s="57"/>
      <c r="CV182" s="57"/>
      <c r="CW182" s="57"/>
      <c r="CX182" s="57"/>
      <c r="CY182" s="57"/>
      <c r="CZ182" s="57"/>
      <c r="DA182" s="57"/>
      <c r="DB182" s="57"/>
      <c r="DC182" s="57"/>
      <c r="DD182" s="57"/>
      <c r="DE182" s="57"/>
      <c r="DF182" s="57"/>
      <c r="DG182" s="57"/>
      <c r="DH182" s="57"/>
      <c r="DI182" s="57"/>
      <c r="DJ182" s="57"/>
      <c r="DK182" s="57"/>
      <c r="DL182" s="57"/>
      <c r="DM182" s="57"/>
      <c r="DN182" s="57"/>
      <c r="DO182" s="57"/>
      <c r="DP182" s="57"/>
      <c r="DQ182" s="57"/>
      <c r="DR182" s="57"/>
      <c r="DS182" s="57"/>
      <c r="DT182" s="57"/>
      <c r="DU182" s="57"/>
      <c r="DV182" s="57"/>
      <c r="DW182" s="57"/>
      <c r="DX182" s="57"/>
      <c r="DY182" s="57"/>
      <c r="DZ182" s="57"/>
      <c r="EA182" s="57"/>
      <c r="EB182" s="57"/>
      <c r="EC182" s="57"/>
      <c r="ED182" s="57"/>
      <c r="EE182" s="57"/>
      <c r="EF182" s="57"/>
      <c r="EG182" s="57"/>
      <c r="EH182" s="57"/>
      <c r="EI182" s="57"/>
    </row>
    <row r="183" spans="1:140" s="7" customFormat="1">
      <c r="A183" s="57" t="s">
        <v>192</v>
      </c>
      <c r="B183" s="69">
        <v>8.9373484751904209E-2</v>
      </c>
      <c r="C183" s="69">
        <v>8.395543076459526E-2</v>
      </c>
      <c r="D183" s="69">
        <v>8.4152303153318023E-2</v>
      </c>
      <c r="E183" s="73">
        <v>3.4113340711996822E-2</v>
      </c>
      <c r="F183" s="73">
        <v>3.4077532596263282E-2</v>
      </c>
      <c r="G183" s="73">
        <v>3.283246506886258E-2</v>
      </c>
      <c r="H183" s="77">
        <v>23</v>
      </c>
      <c r="I183" s="77">
        <v>22</v>
      </c>
      <c r="J183" s="77">
        <v>22</v>
      </c>
      <c r="K183" s="84">
        <v>3.283246506886258E-2</v>
      </c>
      <c r="L183" s="86"/>
      <c r="M183" s="69"/>
      <c r="N183" s="73"/>
      <c r="O183" s="77"/>
      <c r="P183" s="84"/>
      <c r="Q183" s="57"/>
      <c r="R183" s="57"/>
      <c r="S183" s="57"/>
      <c r="T183" s="57"/>
      <c r="U183" s="57"/>
      <c r="V183" s="57"/>
      <c r="W183" s="57"/>
      <c r="X183" s="57"/>
      <c r="Y183" s="57"/>
      <c r="Z183" s="57"/>
      <c r="AA183" s="57"/>
      <c r="AB183" s="57"/>
      <c r="AC183" s="57"/>
      <c r="AD183" s="57"/>
      <c r="AE183" s="57"/>
      <c r="AF183" s="57"/>
      <c r="AG183" s="57"/>
      <c r="AH183" s="57"/>
      <c r="AI183" s="57"/>
      <c r="AJ183" s="57"/>
      <c r="AK183" s="57"/>
      <c r="AL183" s="57"/>
      <c r="AM183" s="57"/>
      <c r="AN183" s="57"/>
      <c r="AO183" s="57"/>
      <c r="AP183" s="57"/>
      <c r="AQ183" s="57"/>
      <c r="AR183" s="57"/>
      <c r="AS183" s="57"/>
      <c r="AT183" s="57"/>
      <c r="AU183" s="57"/>
      <c r="AV183" s="57"/>
      <c r="AW183" s="57"/>
      <c r="AX183" s="57"/>
      <c r="AY183" s="57"/>
      <c r="AZ183" s="57"/>
      <c r="BA183" s="57"/>
      <c r="BB183" s="57"/>
      <c r="BC183" s="57"/>
      <c r="BD183" s="57"/>
      <c r="BE183" s="57"/>
      <c r="BF183" s="57"/>
      <c r="BG183" s="57"/>
      <c r="BH183" s="57"/>
      <c r="BI183" s="57"/>
      <c r="BJ183" s="57"/>
      <c r="BK183" s="57"/>
      <c r="BL183" s="57"/>
      <c r="BM183" s="57"/>
      <c r="BN183" s="57"/>
      <c r="BO183" s="57"/>
      <c r="BP183" s="57"/>
      <c r="BQ183" s="57"/>
      <c r="BR183" s="57"/>
      <c r="BS183" s="57"/>
      <c r="BT183" s="57"/>
      <c r="BU183" s="57"/>
      <c r="BV183" s="57"/>
      <c r="BW183" s="57"/>
      <c r="BX183" s="57"/>
      <c r="BY183" s="57"/>
      <c r="BZ183" s="57"/>
      <c r="CA183" s="57"/>
      <c r="CB183" s="57"/>
      <c r="CC183" s="57"/>
      <c r="CD183" s="57"/>
      <c r="CE183" s="57"/>
      <c r="CF183" s="57"/>
      <c r="CG183" s="57"/>
      <c r="CH183" s="57"/>
      <c r="CI183" s="57"/>
      <c r="CJ183" s="57"/>
      <c r="CK183" s="57"/>
      <c r="CL183" s="57"/>
      <c r="CM183" s="57"/>
      <c r="CN183" s="57"/>
      <c r="CO183" s="57"/>
      <c r="CP183" s="57"/>
      <c r="CQ183" s="57"/>
      <c r="CR183" s="57"/>
      <c r="CS183" s="57"/>
      <c r="CT183" s="57"/>
      <c r="CU183" s="57"/>
      <c r="CV183" s="57"/>
      <c r="CW183" s="57"/>
      <c r="CX183" s="57"/>
      <c r="CY183" s="57"/>
      <c r="CZ183" s="57"/>
      <c r="DA183" s="57"/>
      <c r="DB183" s="57"/>
      <c r="DC183" s="57"/>
      <c r="DD183" s="57"/>
      <c r="DE183" s="57"/>
      <c r="DF183" s="57"/>
      <c r="DG183" s="57"/>
      <c r="DH183" s="57"/>
      <c r="DI183" s="57"/>
      <c r="DJ183" s="57"/>
      <c r="DK183" s="57"/>
      <c r="DL183" s="57"/>
      <c r="DM183" s="57"/>
      <c r="DN183" s="57"/>
      <c r="DO183" s="57"/>
      <c r="DP183" s="57"/>
      <c r="DQ183" s="57"/>
      <c r="DR183" s="57"/>
      <c r="DS183" s="57"/>
      <c r="DT183" s="57"/>
      <c r="DU183" s="57"/>
      <c r="DV183" s="57"/>
      <c r="DW183" s="57"/>
      <c r="DX183" s="57"/>
      <c r="DY183" s="57"/>
      <c r="DZ183" s="57"/>
      <c r="EA183" s="57"/>
      <c r="EB183" s="57"/>
      <c r="EC183" s="57"/>
      <c r="ED183" s="57"/>
      <c r="EE183" s="57"/>
      <c r="EF183" s="57"/>
      <c r="EG183" s="57"/>
      <c r="EH183" s="57"/>
      <c r="EI183" s="57"/>
    </row>
    <row r="184" spans="1:140" s="48" customFormat="1">
      <c r="A184" s="57" t="s">
        <v>141</v>
      </c>
      <c r="B184" s="69">
        <v>0.15708651091416265</v>
      </c>
      <c r="C184" s="69">
        <v>0.15669444894738385</v>
      </c>
      <c r="D184" s="69">
        <v>0.15691406601423902</v>
      </c>
      <c r="E184" s="73">
        <v>1.7964907352498959E-2</v>
      </c>
      <c r="F184" s="73">
        <v>1.4780646522032152E-2</v>
      </c>
      <c r="G184" s="73">
        <v>1.3906491267835294E-2</v>
      </c>
      <c r="H184" s="77">
        <v>67</v>
      </c>
      <c r="I184" s="77">
        <v>68</v>
      </c>
      <c r="J184" s="77">
        <v>68</v>
      </c>
      <c r="K184" s="84">
        <v>1.6651707831528126E-2</v>
      </c>
      <c r="L184" s="86"/>
      <c r="M184" s="70"/>
      <c r="N184" s="73"/>
      <c r="O184" s="77"/>
      <c r="P184" s="84"/>
      <c r="Q184" s="57"/>
      <c r="R184" s="57"/>
      <c r="S184" s="57"/>
      <c r="T184" s="57"/>
      <c r="U184" s="57"/>
      <c r="V184" s="57"/>
      <c r="W184" s="57"/>
      <c r="X184" s="57"/>
      <c r="Y184" s="57"/>
      <c r="Z184" s="86"/>
      <c r="AA184" s="86"/>
      <c r="AB184" s="86"/>
      <c r="AC184" s="86"/>
      <c r="AD184" s="86"/>
      <c r="AE184" s="86"/>
      <c r="AF184" s="86"/>
      <c r="AG184" s="86"/>
      <c r="AH184" s="86"/>
      <c r="AI184" s="86"/>
      <c r="AJ184" s="86"/>
      <c r="AK184" s="86"/>
      <c r="AL184" s="86"/>
      <c r="AM184" s="86"/>
      <c r="AN184" s="86"/>
      <c r="AO184" s="86"/>
      <c r="AP184" s="86"/>
      <c r="AQ184" s="86"/>
      <c r="AR184" s="86"/>
      <c r="AS184" s="86"/>
      <c r="AT184" s="86"/>
      <c r="AU184" s="86"/>
      <c r="AV184" s="86"/>
      <c r="AW184" s="86"/>
      <c r="AX184" s="86"/>
      <c r="AY184" s="86"/>
      <c r="AZ184" s="86"/>
      <c r="BA184" s="86"/>
      <c r="BB184" s="86"/>
      <c r="BC184" s="86"/>
      <c r="BD184" s="86"/>
      <c r="BE184" s="86"/>
      <c r="BF184" s="86"/>
      <c r="BG184" s="86"/>
      <c r="BH184" s="86"/>
      <c r="BI184" s="86"/>
      <c r="BJ184" s="86"/>
      <c r="BK184" s="86"/>
      <c r="BL184" s="86"/>
      <c r="BM184" s="86"/>
      <c r="BN184" s="86"/>
      <c r="BO184" s="86"/>
      <c r="BP184" s="86"/>
      <c r="BQ184" s="86"/>
      <c r="BR184" s="86"/>
      <c r="BS184" s="86"/>
      <c r="BT184" s="86"/>
      <c r="BU184" s="86"/>
      <c r="BV184" s="86"/>
      <c r="BW184" s="86"/>
      <c r="BX184" s="86"/>
      <c r="BY184" s="86"/>
      <c r="BZ184" s="86"/>
      <c r="CA184" s="86"/>
      <c r="CB184" s="86"/>
      <c r="CC184" s="86"/>
      <c r="CD184" s="86"/>
      <c r="CE184" s="86"/>
      <c r="CF184" s="86"/>
      <c r="CG184" s="86"/>
      <c r="CH184" s="86"/>
      <c r="CI184" s="86"/>
      <c r="CJ184" s="86"/>
      <c r="CK184" s="86"/>
      <c r="CL184" s="86"/>
      <c r="CM184" s="86"/>
      <c r="CN184" s="86"/>
      <c r="CO184" s="86"/>
      <c r="CP184" s="86"/>
      <c r="CQ184" s="86"/>
      <c r="CR184" s="86"/>
      <c r="CS184" s="86"/>
      <c r="CT184" s="86"/>
      <c r="CU184" s="86"/>
      <c r="CV184" s="86"/>
      <c r="CW184" s="86"/>
      <c r="CX184" s="86"/>
      <c r="CY184" s="86"/>
      <c r="CZ184" s="86"/>
      <c r="DA184" s="86"/>
      <c r="DB184" s="86"/>
      <c r="DC184" s="86"/>
      <c r="DD184" s="86"/>
      <c r="DE184" s="86"/>
      <c r="DF184" s="86"/>
      <c r="DG184" s="86"/>
      <c r="DH184" s="86"/>
      <c r="DI184" s="86"/>
      <c r="DJ184" s="86"/>
      <c r="DK184" s="86"/>
      <c r="DL184" s="86"/>
      <c r="DM184" s="86"/>
      <c r="DN184" s="86"/>
      <c r="DO184" s="86"/>
      <c r="DP184" s="86"/>
      <c r="DQ184" s="86"/>
      <c r="DR184" s="86"/>
      <c r="DS184" s="86"/>
      <c r="DT184" s="86"/>
      <c r="DU184" s="86"/>
      <c r="DV184" s="86"/>
      <c r="DW184" s="86"/>
      <c r="DX184" s="86"/>
      <c r="DY184" s="86"/>
      <c r="DZ184" s="86"/>
      <c r="EA184" s="86"/>
      <c r="EB184" s="86"/>
      <c r="EC184" s="86"/>
      <c r="ED184" s="86"/>
      <c r="EE184" s="86"/>
      <c r="EF184" s="86"/>
    </row>
    <row r="185" spans="1:140" s="7" customFormat="1">
      <c r="A185" s="57" t="s">
        <v>140</v>
      </c>
      <c r="B185" s="69">
        <v>0.14696231312858907</v>
      </c>
      <c r="C185" s="69">
        <v>0.1430980559167678</v>
      </c>
      <c r="D185" s="69">
        <v>0.14242511069949262</v>
      </c>
      <c r="E185" s="73">
        <v>1.7281415263541551E-2</v>
      </c>
      <c r="F185" s="73">
        <v>1.8214396133212876E-2</v>
      </c>
      <c r="G185" s="73">
        <v>1.7023908801415015E-2</v>
      </c>
      <c r="H185" s="77">
        <v>40</v>
      </c>
      <c r="I185" s="77">
        <v>38</v>
      </c>
      <c r="J185" s="77">
        <v>39</v>
      </c>
      <c r="K185" s="84">
        <v>2.0246536714519672E-2</v>
      </c>
      <c r="L185" s="86"/>
      <c r="M185" s="57"/>
      <c r="N185" s="73"/>
      <c r="O185" s="77"/>
      <c r="P185" s="84"/>
      <c r="Q185" s="86"/>
      <c r="R185" s="86"/>
      <c r="S185" s="86"/>
      <c r="T185" s="86"/>
      <c r="U185" s="86"/>
      <c r="V185" s="86"/>
      <c r="W185" s="86"/>
      <c r="X185" s="86"/>
      <c r="Y185" s="86"/>
    </row>
    <row r="186" spans="1:140">
      <c r="A186" s="57" t="s">
        <v>139</v>
      </c>
      <c r="B186" s="69">
        <v>9.1986098422968787E-2</v>
      </c>
      <c r="C186" s="69">
        <v>8.8667708881962154E-2</v>
      </c>
      <c r="D186" s="69">
        <v>8.9274719600311053E-2</v>
      </c>
      <c r="E186" s="73">
        <v>1.549370860282866E-2</v>
      </c>
      <c r="F186" s="73">
        <v>1.3959783990061092E-2</v>
      </c>
      <c r="G186" s="73">
        <v>1.3807614481163903E-2</v>
      </c>
      <c r="H186" s="77">
        <v>68</v>
      </c>
      <c r="I186" s="77">
        <v>69</v>
      </c>
      <c r="J186" s="77">
        <v>69</v>
      </c>
      <c r="K186" s="84">
        <v>1.5753917650785761E-2</v>
      </c>
      <c r="L186" s="86"/>
      <c r="N186" s="73"/>
      <c r="O186" s="77"/>
      <c r="P186" s="84"/>
      <c r="Q186" s="7"/>
      <c r="R186" s="7"/>
      <c r="S186" s="7"/>
      <c r="T186" s="7"/>
      <c r="U186" s="7"/>
      <c r="V186" s="7"/>
      <c r="W186" s="7"/>
      <c r="X186" s="7"/>
      <c r="Y186" s="7"/>
    </row>
    <row r="187" spans="1:140">
      <c r="A187" s="57" t="s">
        <v>193</v>
      </c>
      <c r="B187" s="69">
        <v>0.15237567302793839</v>
      </c>
      <c r="C187" s="69">
        <v>0.15479357882106623</v>
      </c>
      <c r="D187" s="69">
        <v>0.15326293917782285</v>
      </c>
      <c r="E187" s="73">
        <v>7.8344090728950776E-3</v>
      </c>
      <c r="F187" s="73">
        <v>6.1186405987726858E-3</v>
      </c>
      <c r="G187" s="73">
        <v>6.4266691999932428E-3</v>
      </c>
      <c r="H187" s="77">
        <v>36</v>
      </c>
      <c r="I187" s="77">
        <v>37</v>
      </c>
      <c r="J187" s="77">
        <v>37</v>
      </c>
      <c r="K187" s="84">
        <v>7.308419702222459E-3</v>
      </c>
      <c r="L187" s="86"/>
      <c r="M187" s="118"/>
      <c r="N187" s="73"/>
      <c r="O187" s="77"/>
      <c r="P187" s="84"/>
    </row>
    <row r="188" spans="1:140">
      <c r="A188" s="57" t="s">
        <v>145</v>
      </c>
      <c r="B188" s="69">
        <v>3.230732723205048E-2</v>
      </c>
      <c r="C188" s="69">
        <v>2.969220796614791E-2</v>
      </c>
      <c r="D188" s="69">
        <v>3.029378037072776E-2</v>
      </c>
      <c r="E188" s="73">
        <v>1.9913324015758058E-2</v>
      </c>
      <c r="F188" s="73">
        <v>2.0139626133554099E-2</v>
      </c>
      <c r="G188" s="73">
        <v>1.9603888416645558E-2</v>
      </c>
      <c r="H188" s="77">
        <v>28</v>
      </c>
      <c r="I188" s="77">
        <v>28</v>
      </c>
      <c r="J188" s="77">
        <v>28</v>
      </c>
      <c r="K188" s="84">
        <v>1.9603888416645558E-2</v>
      </c>
      <c r="L188" s="86"/>
      <c r="M188" s="118"/>
      <c r="N188" s="73"/>
      <c r="O188" s="77"/>
      <c r="P188" s="84"/>
    </row>
    <row r="189" spans="1:140">
      <c r="A189" s="57" t="s">
        <v>724</v>
      </c>
      <c r="B189" s="69">
        <v>5.8529794140868452E-2</v>
      </c>
      <c r="C189" s="69">
        <v>5.6738318668585461E-2</v>
      </c>
      <c r="D189" s="69">
        <v>5.6820635395985607E-2</v>
      </c>
      <c r="E189" s="73">
        <v>3.4495299156410648E-2</v>
      </c>
      <c r="F189" s="73">
        <v>3.4745581523433072E-2</v>
      </c>
      <c r="G189" s="73">
        <v>3.3342787659038683E-2</v>
      </c>
      <c r="H189" s="77">
        <v>29</v>
      </c>
      <c r="I189" s="77">
        <v>29</v>
      </c>
      <c r="J189" s="77">
        <v>29</v>
      </c>
      <c r="K189" s="84">
        <v>3.5731539539618974E-2</v>
      </c>
      <c r="L189" s="86"/>
      <c r="M189" s="118"/>
      <c r="N189" s="73"/>
      <c r="O189" s="79"/>
      <c r="P189" s="85"/>
    </row>
    <row r="190" spans="1:140">
      <c r="A190" s="57" t="s">
        <v>143</v>
      </c>
      <c r="B190" s="69">
        <v>5.5332348609679026E-2</v>
      </c>
      <c r="C190" s="69">
        <v>5.5220786828096273E-2</v>
      </c>
      <c r="D190" s="69">
        <v>5.6011262818403532E-2</v>
      </c>
      <c r="E190" s="73">
        <v>3.5092531734308562E-2</v>
      </c>
      <c r="F190" s="73">
        <v>3.0482050556258647E-2</v>
      </c>
      <c r="G190" s="73">
        <v>3.0154040758579952E-2</v>
      </c>
      <c r="H190" s="77">
        <v>30</v>
      </c>
      <c r="I190" s="77">
        <v>31</v>
      </c>
      <c r="J190" s="77">
        <v>31</v>
      </c>
      <c r="K190" s="84">
        <v>3.0154040758579952E-2</v>
      </c>
      <c r="L190" s="57"/>
      <c r="N190" s="73"/>
      <c r="O190" s="57"/>
      <c r="P190" s="57"/>
    </row>
    <row r="191" spans="1:140">
      <c r="A191" s="57" t="s">
        <v>158</v>
      </c>
      <c r="B191" s="70">
        <v>1.0000000168321157</v>
      </c>
      <c r="C191" s="70">
        <v>1.0000000156336983</v>
      </c>
      <c r="D191" s="70">
        <v>1.0000000154048834</v>
      </c>
      <c r="E191" s="74">
        <v>1.4838254613867355E-2</v>
      </c>
      <c r="F191" s="74">
        <v>1.2842965116669569E-2</v>
      </c>
      <c r="G191" s="74">
        <v>1.286879439183824E-2</v>
      </c>
      <c r="H191" s="78">
        <v>403</v>
      </c>
      <c r="I191" s="79">
        <v>407</v>
      </c>
      <c r="J191" s="79">
        <v>408</v>
      </c>
      <c r="K191" s="85">
        <v>1.543721016390882E-2</v>
      </c>
      <c r="L191" s="57"/>
      <c r="N191" s="73"/>
      <c r="O191" s="57"/>
      <c r="P191" s="57"/>
    </row>
    <row r="192" spans="1:140">
      <c r="A192" s="57"/>
      <c r="B192" s="70"/>
      <c r="C192" s="70"/>
      <c r="D192" s="70"/>
      <c r="E192" s="74"/>
      <c r="F192" s="74"/>
      <c r="G192" s="74"/>
      <c r="H192" s="78"/>
      <c r="I192" s="79"/>
      <c r="J192" s="79"/>
      <c r="K192" s="85"/>
      <c r="L192" s="57"/>
      <c r="N192" s="73"/>
      <c r="O192" s="57"/>
      <c r="P192" s="57"/>
    </row>
    <row r="193" spans="1:16">
      <c r="A193" s="57"/>
      <c r="B193" s="70"/>
      <c r="C193" s="70"/>
      <c r="D193" s="70"/>
      <c r="E193" s="74"/>
      <c r="F193" s="74"/>
      <c r="G193" s="74"/>
      <c r="H193" s="78"/>
      <c r="I193" s="79"/>
      <c r="J193" s="79"/>
      <c r="K193" s="85"/>
      <c r="L193" s="57"/>
      <c r="N193" s="73"/>
      <c r="O193" s="57"/>
      <c r="P193" s="57"/>
    </row>
    <row r="194" spans="1:16">
      <c r="A194" s="38" t="s">
        <v>136</v>
      </c>
      <c r="B194" s="5" t="s">
        <v>179</v>
      </c>
      <c r="C194" s="5" t="s">
        <v>180</v>
      </c>
      <c r="D194" s="5" t="s">
        <v>187</v>
      </c>
      <c r="E194" s="12" t="s">
        <v>181</v>
      </c>
      <c r="F194" s="12" t="s">
        <v>182</v>
      </c>
      <c r="G194" s="59" t="s">
        <v>1</v>
      </c>
      <c r="H194" s="118" t="s">
        <v>137</v>
      </c>
      <c r="I194" s="118"/>
      <c r="J194" s="118"/>
    </row>
    <row r="195" spans="1:16">
      <c r="A195" s="38" t="s">
        <v>196</v>
      </c>
      <c r="B195" s="5"/>
      <c r="C195" s="5" t="s">
        <v>183</v>
      </c>
      <c r="D195" s="5"/>
      <c r="E195" s="12" t="s">
        <v>184</v>
      </c>
      <c r="F195" s="12" t="s">
        <v>184</v>
      </c>
      <c r="G195" s="59" t="s">
        <v>169</v>
      </c>
      <c r="H195" s="118" t="s">
        <v>449</v>
      </c>
      <c r="I195" s="118"/>
      <c r="J195" s="118"/>
      <c r="K195" s="118"/>
      <c r="M195" s="118"/>
    </row>
    <row r="196" spans="1:16" ht="12.75" customHeight="1">
      <c r="A196" s="38"/>
      <c r="B196" s="5"/>
      <c r="C196" s="5" t="s">
        <v>185</v>
      </c>
      <c r="D196" s="5"/>
      <c r="E196" s="12" t="s">
        <v>186</v>
      </c>
      <c r="F196" s="92" t="s">
        <v>186</v>
      </c>
      <c r="G196" s="20" t="s">
        <v>105</v>
      </c>
      <c r="H196" s="118"/>
      <c r="I196" s="118"/>
      <c r="J196" s="118"/>
      <c r="K196" s="118"/>
      <c r="M196" s="118"/>
    </row>
    <row r="197" spans="1:16" customFormat="1">
      <c r="A197" s="102" t="s">
        <v>980</v>
      </c>
      <c r="B197" s="102" t="s">
        <v>943</v>
      </c>
      <c r="C197" s="102" t="s">
        <v>152</v>
      </c>
      <c r="D197" s="102" t="s">
        <v>981</v>
      </c>
      <c r="E197" s="89">
        <v>1.6</v>
      </c>
      <c r="F197" s="89">
        <v>0</v>
      </c>
      <c r="G197" s="90"/>
      <c r="H197" s="102" t="s">
        <v>144</v>
      </c>
    </row>
    <row r="198" spans="1:16" customFormat="1">
      <c r="A198" s="102" t="s">
        <v>942</v>
      </c>
      <c r="B198" s="102" t="s">
        <v>943</v>
      </c>
      <c r="C198" s="102" t="s">
        <v>152</v>
      </c>
      <c r="D198" s="102" t="s">
        <v>944</v>
      </c>
      <c r="E198" s="89">
        <v>3.52</v>
      </c>
      <c r="F198" s="89">
        <v>0</v>
      </c>
      <c r="G198" s="90"/>
      <c r="H198" s="102" t="s">
        <v>140</v>
      </c>
      <c r="I198" s="102"/>
    </row>
    <row r="199" spans="1:16" customFormat="1">
      <c r="A199" s="102"/>
      <c r="B199" s="102"/>
      <c r="C199" s="102"/>
      <c r="D199" s="102"/>
      <c r="E199" s="89"/>
      <c r="F199" s="89"/>
      <c r="G199" s="90"/>
      <c r="H199" s="102"/>
      <c r="I199" s="102"/>
    </row>
    <row r="200" spans="1:16" customFormat="1">
      <c r="A200" s="102" t="s">
        <v>945</v>
      </c>
      <c r="B200" s="102" t="s">
        <v>943</v>
      </c>
      <c r="C200" s="102" t="s">
        <v>482</v>
      </c>
      <c r="D200" s="102" t="s">
        <v>946</v>
      </c>
      <c r="E200" s="89">
        <v>2.92</v>
      </c>
      <c r="F200" s="89">
        <v>2.8</v>
      </c>
      <c r="G200" s="90">
        <v>4.2857142857142927E-2</v>
      </c>
      <c r="H200" s="102" t="s">
        <v>139</v>
      </c>
    </row>
    <row r="201" spans="1:16" customFormat="1">
      <c r="A201" s="102" t="s">
        <v>982</v>
      </c>
      <c r="B201" s="102" t="s">
        <v>943</v>
      </c>
      <c r="C201" s="102" t="s">
        <v>482</v>
      </c>
      <c r="D201" s="102" t="s">
        <v>983</v>
      </c>
      <c r="E201" s="89">
        <v>2.04</v>
      </c>
      <c r="F201" s="89">
        <v>1.92</v>
      </c>
      <c r="G201" s="90">
        <v>6.25E-2</v>
      </c>
      <c r="H201" s="102" t="s">
        <v>139</v>
      </c>
    </row>
    <row r="202" spans="1:16" customFormat="1">
      <c r="A202" s="102" t="s">
        <v>1090</v>
      </c>
      <c r="B202" s="102" t="s">
        <v>943</v>
      </c>
      <c r="C202" s="102" t="s">
        <v>482</v>
      </c>
      <c r="D202" s="102" t="s">
        <v>1091</v>
      </c>
      <c r="E202" s="89">
        <v>4</v>
      </c>
      <c r="F202" s="89">
        <v>3.68</v>
      </c>
      <c r="G202" s="90">
        <v>8.6956521739130377E-2</v>
      </c>
      <c r="H202" s="102" t="s">
        <v>141</v>
      </c>
    </row>
    <row r="203" spans="1:16" customFormat="1">
      <c r="A203" t="s">
        <v>984</v>
      </c>
      <c r="B203" t="s">
        <v>943</v>
      </c>
      <c r="C203" t="s">
        <v>482</v>
      </c>
      <c r="D203" t="s">
        <v>985</v>
      </c>
      <c r="E203" s="89">
        <v>2.84</v>
      </c>
      <c r="F203" s="89">
        <v>2.68</v>
      </c>
      <c r="G203" s="90">
        <v>5.9701492537313383E-2</v>
      </c>
      <c r="H203" t="s">
        <v>143</v>
      </c>
    </row>
    <row r="204" spans="1:16" customFormat="1">
      <c r="A204" t="s">
        <v>986</v>
      </c>
      <c r="B204" t="s">
        <v>943</v>
      </c>
      <c r="C204" t="s">
        <v>482</v>
      </c>
      <c r="D204" t="s">
        <v>987</v>
      </c>
      <c r="E204" s="89">
        <v>1.24</v>
      </c>
      <c r="F204" s="89">
        <v>1.1200000000000001</v>
      </c>
      <c r="G204" s="90">
        <v>0.10714285714285698</v>
      </c>
      <c r="H204" t="s">
        <v>139</v>
      </c>
    </row>
    <row r="205" spans="1:16" customFormat="1">
      <c r="A205" s="102" t="s">
        <v>1042</v>
      </c>
      <c r="B205" s="102" t="s">
        <v>943</v>
      </c>
      <c r="C205" s="102" t="s">
        <v>482</v>
      </c>
      <c r="D205" s="102" t="s">
        <v>1043</v>
      </c>
      <c r="E205" s="89">
        <v>3.96</v>
      </c>
      <c r="F205" s="89">
        <v>3.68</v>
      </c>
      <c r="G205" s="90">
        <v>7.6086956521739024E-2</v>
      </c>
      <c r="H205" s="102" t="s">
        <v>193</v>
      </c>
    </row>
    <row r="206" spans="1:16" customFormat="1">
      <c r="A206" t="s">
        <v>947</v>
      </c>
      <c r="B206" t="s">
        <v>943</v>
      </c>
      <c r="C206" t="s">
        <v>482</v>
      </c>
      <c r="D206" t="s">
        <v>948</v>
      </c>
      <c r="E206" s="89">
        <v>2.04</v>
      </c>
      <c r="F206" s="89">
        <v>2</v>
      </c>
      <c r="G206" s="90">
        <v>2.0000000000000018E-2</v>
      </c>
      <c r="H206" t="s">
        <v>142</v>
      </c>
    </row>
    <row r="207" spans="1:16" customFormat="1">
      <c r="A207" t="s">
        <v>949</v>
      </c>
      <c r="B207" t="s">
        <v>943</v>
      </c>
      <c r="C207" t="s">
        <v>482</v>
      </c>
      <c r="D207" t="s">
        <v>950</v>
      </c>
      <c r="E207" s="89">
        <v>7</v>
      </c>
      <c r="F207" s="89">
        <v>6.8</v>
      </c>
      <c r="G207" s="90">
        <v>2.941176470588247E-2</v>
      </c>
      <c r="H207" t="s">
        <v>598</v>
      </c>
    </row>
    <row r="208" spans="1:16" customFormat="1">
      <c r="A208" s="102" t="s">
        <v>1044</v>
      </c>
      <c r="B208" s="102" t="s">
        <v>943</v>
      </c>
      <c r="C208" s="102" t="s">
        <v>482</v>
      </c>
      <c r="D208" s="102" t="s">
        <v>1045</v>
      </c>
      <c r="E208" s="89">
        <v>35.85</v>
      </c>
      <c r="F208" s="89">
        <v>35</v>
      </c>
      <c r="G208" s="90">
        <v>2.4285714285714244E-2</v>
      </c>
      <c r="H208" s="102" t="s">
        <v>144</v>
      </c>
    </row>
    <row r="209" spans="1:8" customFormat="1">
      <c r="A209" t="s">
        <v>988</v>
      </c>
      <c r="B209" t="s">
        <v>943</v>
      </c>
      <c r="C209" t="s">
        <v>482</v>
      </c>
      <c r="D209" t="s">
        <v>989</v>
      </c>
      <c r="E209" s="89">
        <v>4.2</v>
      </c>
      <c r="F209" s="89">
        <v>4.12</v>
      </c>
      <c r="G209" s="90">
        <v>1.9417475728155331E-2</v>
      </c>
      <c r="H209" t="s">
        <v>598</v>
      </c>
    </row>
    <row r="210" spans="1:8" customFormat="1">
      <c r="A210" t="s">
        <v>974</v>
      </c>
      <c r="B210" t="s">
        <v>943</v>
      </c>
      <c r="C210" t="s">
        <v>482</v>
      </c>
      <c r="D210" t="s">
        <v>975</v>
      </c>
      <c r="E210" s="89">
        <v>3.48</v>
      </c>
      <c r="F210" s="89">
        <v>3.24</v>
      </c>
      <c r="G210" s="90">
        <v>7.4074074074073959E-2</v>
      </c>
      <c r="H210" t="s">
        <v>141</v>
      </c>
    </row>
    <row r="211" spans="1:8" customFormat="1">
      <c r="A211" t="s">
        <v>990</v>
      </c>
      <c r="B211" t="s">
        <v>943</v>
      </c>
      <c r="C211" t="s">
        <v>482</v>
      </c>
      <c r="D211" t="s">
        <v>991</v>
      </c>
      <c r="E211" s="89">
        <v>1.64</v>
      </c>
      <c r="F211" s="89">
        <v>1.6</v>
      </c>
      <c r="G211" s="90">
        <v>2.4999999999999911E-2</v>
      </c>
      <c r="H211" t="s">
        <v>193</v>
      </c>
    </row>
    <row r="212" spans="1:8" customFormat="1">
      <c r="A212" t="s">
        <v>951</v>
      </c>
      <c r="B212" t="s">
        <v>943</v>
      </c>
      <c r="C212" t="s">
        <v>482</v>
      </c>
      <c r="D212" t="s">
        <v>952</v>
      </c>
      <c r="E212" s="89">
        <v>2.17</v>
      </c>
      <c r="F212" s="89">
        <v>2.06</v>
      </c>
      <c r="G212" s="90">
        <v>5.3398058252427161E-2</v>
      </c>
      <c r="H212" t="s">
        <v>143</v>
      </c>
    </row>
    <row r="213" spans="1:8" customFormat="1">
      <c r="A213" s="102" t="s">
        <v>1046</v>
      </c>
      <c r="B213" s="102" t="s">
        <v>943</v>
      </c>
      <c r="C213" s="102" t="s">
        <v>482</v>
      </c>
      <c r="D213" s="102" t="s">
        <v>1047</v>
      </c>
      <c r="E213" s="89">
        <v>2.04</v>
      </c>
      <c r="F213" s="89">
        <v>1.94</v>
      </c>
      <c r="G213" s="90">
        <v>5.1546391752577359E-2</v>
      </c>
      <c r="H213" s="102" t="s">
        <v>142</v>
      </c>
    </row>
    <row r="214" spans="1:8" customFormat="1">
      <c r="A214" t="s">
        <v>953</v>
      </c>
      <c r="B214" t="s">
        <v>943</v>
      </c>
      <c r="C214" t="s">
        <v>482</v>
      </c>
      <c r="D214" t="s">
        <v>954</v>
      </c>
      <c r="E214" s="89">
        <v>1.24</v>
      </c>
      <c r="F214" s="89">
        <v>1.2</v>
      </c>
      <c r="G214" s="90">
        <v>3.3333333333333437E-2</v>
      </c>
      <c r="H214" t="s">
        <v>193</v>
      </c>
    </row>
    <row r="215" spans="1:8" customFormat="1">
      <c r="A215" t="s">
        <v>992</v>
      </c>
      <c r="B215" t="s">
        <v>943</v>
      </c>
      <c r="C215" t="s">
        <v>482</v>
      </c>
      <c r="D215" t="s">
        <v>993</v>
      </c>
      <c r="E215" s="89">
        <v>1.55</v>
      </c>
      <c r="F215" s="89">
        <v>1.41</v>
      </c>
      <c r="G215" s="90">
        <v>9.9290780141844115E-2</v>
      </c>
      <c r="H215" t="s">
        <v>143</v>
      </c>
    </row>
    <row r="216" spans="1:8" customFormat="1">
      <c r="A216" s="102" t="s">
        <v>1048</v>
      </c>
      <c r="B216" s="102" t="s">
        <v>943</v>
      </c>
      <c r="C216" s="102" t="s">
        <v>482</v>
      </c>
      <c r="D216" s="102" t="s">
        <v>1049</v>
      </c>
      <c r="E216" s="89">
        <v>0.85</v>
      </c>
      <c r="F216" s="89">
        <v>0.84</v>
      </c>
      <c r="G216" s="90">
        <v>1.1904761904761862E-2</v>
      </c>
      <c r="H216" s="102" t="s">
        <v>192</v>
      </c>
    </row>
    <row r="217" spans="1:8" customFormat="1">
      <c r="A217" t="s">
        <v>994</v>
      </c>
      <c r="B217" t="s">
        <v>943</v>
      </c>
      <c r="C217" t="s">
        <v>482</v>
      </c>
      <c r="D217" t="s">
        <v>995</v>
      </c>
      <c r="E217" s="89">
        <v>0.52</v>
      </c>
      <c r="F217" s="89">
        <v>0.48</v>
      </c>
      <c r="G217" s="90">
        <v>8.3333333333333481E-2</v>
      </c>
      <c r="H217" t="s">
        <v>139</v>
      </c>
    </row>
    <row r="218" spans="1:8" customFormat="1">
      <c r="A218" s="102" t="s">
        <v>1050</v>
      </c>
      <c r="B218" s="102" t="s">
        <v>943</v>
      </c>
      <c r="C218" s="102" t="s">
        <v>482</v>
      </c>
      <c r="D218" s="102" t="s">
        <v>1051</v>
      </c>
      <c r="E218" s="89">
        <v>1.28</v>
      </c>
      <c r="F218" s="89">
        <v>1.08</v>
      </c>
      <c r="G218" s="90">
        <v>0.18518518518518512</v>
      </c>
      <c r="H218" s="102" t="s">
        <v>140</v>
      </c>
    </row>
    <row r="219" spans="1:8" customFormat="1">
      <c r="A219" s="102" t="s">
        <v>1092</v>
      </c>
      <c r="B219" s="102" t="s">
        <v>943</v>
      </c>
      <c r="C219" s="102" t="s">
        <v>482</v>
      </c>
      <c r="D219" s="102" t="s">
        <v>1093</v>
      </c>
      <c r="E219" s="89">
        <v>2.1</v>
      </c>
      <c r="F219" s="89">
        <v>1.78</v>
      </c>
      <c r="G219" s="90">
        <v>0.1797752808988764</v>
      </c>
      <c r="H219" s="102" t="s">
        <v>193</v>
      </c>
    </row>
    <row r="220" spans="1:8" customFormat="1">
      <c r="A220" s="102" t="s">
        <v>1052</v>
      </c>
      <c r="B220" s="102" t="s">
        <v>943</v>
      </c>
      <c r="C220" s="102" t="s">
        <v>482</v>
      </c>
      <c r="D220" s="102" t="s">
        <v>1053</v>
      </c>
      <c r="E220" s="89">
        <v>4</v>
      </c>
      <c r="F220" s="89">
        <v>3.6</v>
      </c>
      <c r="G220" s="90">
        <v>0.11111111111111116</v>
      </c>
      <c r="H220" s="102" t="s">
        <v>192</v>
      </c>
    </row>
    <row r="221" spans="1:8" customFormat="1">
      <c r="A221" s="102" t="s">
        <v>1054</v>
      </c>
      <c r="B221" s="102" t="s">
        <v>943</v>
      </c>
      <c r="C221" s="102" t="s">
        <v>482</v>
      </c>
      <c r="D221" s="102" t="s">
        <v>1055</v>
      </c>
      <c r="E221" s="89">
        <v>6.96</v>
      </c>
      <c r="F221" s="89">
        <v>6.04</v>
      </c>
      <c r="G221" s="90">
        <v>0.15231788079470188</v>
      </c>
      <c r="H221" s="102" t="s">
        <v>144</v>
      </c>
    </row>
    <row r="222" spans="1:8" customFormat="1">
      <c r="A222" s="102" t="s">
        <v>1056</v>
      </c>
      <c r="B222" s="102" t="s">
        <v>943</v>
      </c>
      <c r="C222" s="102" t="s">
        <v>482</v>
      </c>
      <c r="D222" s="102" t="s">
        <v>1057</v>
      </c>
      <c r="E222" s="89">
        <v>1.64</v>
      </c>
      <c r="F222" s="89">
        <v>1.52</v>
      </c>
      <c r="G222" s="90">
        <v>7.8947368421052655E-2</v>
      </c>
      <c r="H222" s="102" t="s">
        <v>145</v>
      </c>
    </row>
    <row r="223" spans="1:8" customFormat="1">
      <c r="A223" s="102" t="s">
        <v>1096</v>
      </c>
      <c r="B223" s="102" t="s">
        <v>943</v>
      </c>
      <c r="C223" s="102" t="s">
        <v>482</v>
      </c>
      <c r="D223" s="102" t="s">
        <v>1097</v>
      </c>
      <c r="E223" s="89">
        <v>4.16</v>
      </c>
      <c r="F223" s="89">
        <v>3.76</v>
      </c>
      <c r="G223" s="90">
        <v>0.1063829787234043</v>
      </c>
      <c r="H223" s="102" t="s">
        <v>139</v>
      </c>
    </row>
    <row r="224" spans="1:8" customFormat="1">
      <c r="A224" s="102" t="s">
        <v>1098</v>
      </c>
      <c r="B224" s="102" t="s">
        <v>943</v>
      </c>
      <c r="C224" s="102" t="s">
        <v>482</v>
      </c>
      <c r="D224" s="102" t="s">
        <v>1099</v>
      </c>
      <c r="E224" s="89">
        <v>1.1599999999999999</v>
      </c>
      <c r="F224" s="89">
        <v>1.08</v>
      </c>
      <c r="G224" s="90">
        <v>7.4074074074073959E-2</v>
      </c>
      <c r="H224" s="102" t="s">
        <v>144</v>
      </c>
    </row>
    <row r="225" spans="1:9" customFormat="1">
      <c r="A225" t="s">
        <v>996</v>
      </c>
      <c r="B225" t="s">
        <v>943</v>
      </c>
      <c r="C225" t="s">
        <v>482</v>
      </c>
      <c r="D225" t="s">
        <v>997</v>
      </c>
      <c r="E225" s="89">
        <v>18.760000000000002</v>
      </c>
      <c r="F225" s="89">
        <v>17.04</v>
      </c>
      <c r="G225" s="90">
        <v>0.10093896713615047</v>
      </c>
      <c r="H225" t="s">
        <v>598</v>
      </c>
    </row>
    <row r="226" spans="1:9" customFormat="1">
      <c r="A226" s="102" t="s">
        <v>1058</v>
      </c>
      <c r="B226" s="102" t="s">
        <v>943</v>
      </c>
      <c r="C226" s="102" t="s">
        <v>482</v>
      </c>
      <c r="D226" s="102" t="s">
        <v>1059</v>
      </c>
      <c r="E226" s="89">
        <v>10.28</v>
      </c>
      <c r="F226" s="89">
        <v>9.8000000000000007</v>
      </c>
      <c r="G226" s="90">
        <v>4.8979591836734615E-2</v>
      </c>
      <c r="H226" s="102" t="s">
        <v>598</v>
      </c>
    </row>
    <row r="227" spans="1:9" customFormat="1">
      <c r="A227" t="s">
        <v>998</v>
      </c>
      <c r="B227" t="s">
        <v>943</v>
      </c>
      <c r="C227" t="s">
        <v>482</v>
      </c>
      <c r="D227" t="s">
        <v>999</v>
      </c>
      <c r="E227" s="89">
        <v>1.6</v>
      </c>
      <c r="F227" s="89">
        <v>1.52</v>
      </c>
      <c r="G227" s="90">
        <v>5.2631578947368363E-2</v>
      </c>
      <c r="H227" t="s">
        <v>143</v>
      </c>
    </row>
    <row r="228" spans="1:9" customFormat="1">
      <c r="A228" t="s">
        <v>1000</v>
      </c>
      <c r="B228" t="s">
        <v>943</v>
      </c>
      <c r="C228" t="s">
        <v>482</v>
      </c>
      <c r="D228" t="s">
        <v>1001</v>
      </c>
      <c r="E228" s="89">
        <v>1.44</v>
      </c>
      <c r="F228" s="89">
        <v>1.1200000000000001</v>
      </c>
      <c r="G228" s="90">
        <v>0.28571428571428559</v>
      </c>
      <c r="H228" t="s">
        <v>139</v>
      </c>
    </row>
    <row r="229" spans="1:9" customFormat="1">
      <c r="A229" s="102" t="s">
        <v>1100</v>
      </c>
      <c r="B229" s="102" t="s">
        <v>943</v>
      </c>
      <c r="C229" s="102" t="s">
        <v>482</v>
      </c>
      <c r="D229" s="102" t="s">
        <v>1101</v>
      </c>
      <c r="E229" s="89">
        <v>0.6</v>
      </c>
      <c r="F229" s="89">
        <v>0.48</v>
      </c>
      <c r="G229" s="90">
        <v>0.25</v>
      </c>
      <c r="H229" s="102" t="s">
        <v>144</v>
      </c>
    </row>
    <row r="230" spans="1:9" customFormat="1">
      <c r="A230" t="s">
        <v>1002</v>
      </c>
      <c r="B230" t="s">
        <v>943</v>
      </c>
      <c r="C230" t="s">
        <v>482</v>
      </c>
      <c r="D230" t="s">
        <v>1003</v>
      </c>
      <c r="E230" s="89">
        <v>4.12</v>
      </c>
      <c r="F230" s="89">
        <v>4</v>
      </c>
      <c r="G230" s="90">
        <v>3.0000000000000027E-2</v>
      </c>
      <c r="H230" t="s">
        <v>144</v>
      </c>
    </row>
    <row r="231" spans="1:9" customFormat="1">
      <c r="A231" t="s">
        <v>1004</v>
      </c>
      <c r="B231" t="s">
        <v>943</v>
      </c>
      <c r="C231" t="s">
        <v>482</v>
      </c>
      <c r="D231" t="s">
        <v>1005</v>
      </c>
      <c r="E231" s="89">
        <v>3.16</v>
      </c>
      <c r="F231" s="89">
        <v>3.08</v>
      </c>
      <c r="G231" s="90">
        <v>2.5974025974025983E-2</v>
      </c>
      <c r="H231" t="s">
        <v>140</v>
      </c>
    </row>
    <row r="232" spans="1:9" customFormat="1">
      <c r="A232" s="102" t="s">
        <v>1107</v>
      </c>
      <c r="B232" s="102" t="s">
        <v>943</v>
      </c>
      <c r="C232" s="102" t="s">
        <v>482</v>
      </c>
      <c r="D232" s="102" t="s">
        <v>1108</v>
      </c>
      <c r="E232" s="89">
        <v>1.08</v>
      </c>
      <c r="F232" s="89">
        <v>0.96</v>
      </c>
      <c r="G232" s="90">
        <f>E232/F232-1</f>
        <v>0.12500000000000022</v>
      </c>
      <c r="H232" s="102" t="s">
        <v>141</v>
      </c>
      <c r="I232" s="102"/>
    </row>
    <row r="233" spans="1:9" customFormat="1">
      <c r="A233" t="s">
        <v>976</v>
      </c>
      <c r="B233" t="s">
        <v>943</v>
      </c>
      <c r="C233" t="s">
        <v>482</v>
      </c>
      <c r="D233" t="s">
        <v>977</v>
      </c>
      <c r="E233" s="89">
        <v>1.22</v>
      </c>
      <c r="F233" s="89">
        <v>1.2</v>
      </c>
      <c r="G233" s="90">
        <v>1.6666666666666607E-2</v>
      </c>
      <c r="H233" t="s">
        <v>598</v>
      </c>
    </row>
    <row r="234" spans="1:9" customFormat="1">
      <c r="A234" s="102" t="s">
        <v>1060</v>
      </c>
      <c r="B234" s="102" t="s">
        <v>943</v>
      </c>
      <c r="C234" s="102" t="s">
        <v>482</v>
      </c>
      <c r="D234" s="102" t="s">
        <v>1061</v>
      </c>
      <c r="E234" s="89">
        <v>9.1999999999999993</v>
      </c>
      <c r="F234" s="89">
        <v>9</v>
      </c>
      <c r="G234" s="90">
        <v>2.2222222222222143E-2</v>
      </c>
      <c r="H234" s="102" t="s">
        <v>144</v>
      </c>
    </row>
    <row r="235" spans="1:9" customFormat="1">
      <c r="A235" t="s">
        <v>955</v>
      </c>
      <c r="B235" t="s">
        <v>943</v>
      </c>
      <c r="C235" t="s">
        <v>482</v>
      </c>
      <c r="D235" t="s">
        <v>956</v>
      </c>
      <c r="E235" s="89">
        <v>1.92</v>
      </c>
      <c r="F235" s="89">
        <v>1.8</v>
      </c>
      <c r="G235" s="90">
        <v>6.6666666666666652E-2</v>
      </c>
      <c r="H235" t="s">
        <v>141</v>
      </c>
    </row>
    <row r="236" spans="1:9" customFormat="1">
      <c r="A236" t="s">
        <v>1006</v>
      </c>
      <c r="B236" t="s">
        <v>943</v>
      </c>
      <c r="C236" t="s">
        <v>482</v>
      </c>
      <c r="D236" t="s">
        <v>1007</v>
      </c>
      <c r="E236" s="89">
        <v>3.14</v>
      </c>
      <c r="F236" s="89">
        <v>2.86</v>
      </c>
      <c r="G236" s="90">
        <v>9.7902097902097918E-2</v>
      </c>
      <c r="H236" t="s">
        <v>598</v>
      </c>
    </row>
    <row r="237" spans="1:9" customFormat="1">
      <c r="A237" t="s">
        <v>1008</v>
      </c>
      <c r="B237" t="s">
        <v>943</v>
      </c>
      <c r="C237" t="s">
        <v>482</v>
      </c>
      <c r="D237" t="s">
        <v>1009</v>
      </c>
      <c r="E237" s="89">
        <v>2.3199999999999998</v>
      </c>
      <c r="F237" s="89">
        <v>2.2000000000000002</v>
      </c>
      <c r="G237" s="90">
        <v>5.4545454545454453E-2</v>
      </c>
      <c r="H237" t="s">
        <v>141</v>
      </c>
    </row>
    <row r="238" spans="1:9" customFormat="1">
      <c r="A238" s="102" t="s">
        <v>1109</v>
      </c>
      <c r="B238" s="102" t="s">
        <v>943</v>
      </c>
      <c r="C238" s="102" t="s">
        <v>482</v>
      </c>
      <c r="D238" s="102" t="s">
        <v>1110</v>
      </c>
      <c r="E238" s="89">
        <v>4.8</v>
      </c>
      <c r="F238" s="89">
        <v>4.6399999999999997</v>
      </c>
      <c r="G238" s="90">
        <f>E238/F238-1</f>
        <v>3.4482758620689724E-2</v>
      </c>
      <c r="H238" s="102" t="s">
        <v>139</v>
      </c>
      <c r="I238" s="102"/>
    </row>
    <row r="239" spans="1:9" customFormat="1">
      <c r="A239" s="102" t="s">
        <v>1062</v>
      </c>
      <c r="B239" s="102" t="s">
        <v>943</v>
      </c>
      <c r="C239" s="102" t="s">
        <v>482</v>
      </c>
      <c r="D239" s="102" t="s">
        <v>1063</v>
      </c>
      <c r="E239" s="89">
        <v>6</v>
      </c>
      <c r="F239" s="89">
        <v>5.56</v>
      </c>
      <c r="G239" s="90">
        <v>7.9136690647482189E-2</v>
      </c>
      <c r="H239" s="102" t="s">
        <v>145</v>
      </c>
    </row>
    <row r="240" spans="1:9" customFormat="1">
      <c r="A240" t="s">
        <v>957</v>
      </c>
      <c r="B240" t="s">
        <v>943</v>
      </c>
      <c r="C240" t="s">
        <v>482</v>
      </c>
      <c r="D240" t="s">
        <v>958</v>
      </c>
      <c r="E240" s="89">
        <v>3.04</v>
      </c>
      <c r="F240" s="89">
        <v>2.96</v>
      </c>
      <c r="G240" s="90">
        <v>2.7027027027026973E-2</v>
      </c>
      <c r="H240" t="s">
        <v>141</v>
      </c>
    </row>
    <row r="241" spans="1:8" customFormat="1">
      <c r="A241" t="s">
        <v>1010</v>
      </c>
      <c r="B241" t="s">
        <v>943</v>
      </c>
      <c r="C241" t="s">
        <v>482</v>
      </c>
      <c r="D241" t="s">
        <v>1011</v>
      </c>
      <c r="E241" s="89">
        <v>1.24</v>
      </c>
      <c r="F241" s="89">
        <v>1.1599999999999999</v>
      </c>
      <c r="G241" s="90">
        <v>6.8965517241379448E-2</v>
      </c>
      <c r="H241" t="s">
        <v>139</v>
      </c>
    </row>
    <row r="242" spans="1:8" customFormat="1">
      <c r="A242" t="s">
        <v>1012</v>
      </c>
      <c r="B242" t="s">
        <v>943</v>
      </c>
      <c r="C242" t="s">
        <v>482</v>
      </c>
      <c r="D242" t="s">
        <v>1013</v>
      </c>
      <c r="E242" s="89">
        <v>2.1</v>
      </c>
      <c r="F242" s="89">
        <v>2</v>
      </c>
      <c r="G242" s="90">
        <v>5.0000000000000044E-2</v>
      </c>
      <c r="H242" t="s">
        <v>651</v>
      </c>
    </row>
    <row r="243" spans="1:8" customFormat="1">
      <c r="A243" t="s">
        <v>1014</v>
      </c>
      <c r="B243" t="s">
        <v>943</v>
      </c>
      <c r="C243" t="s">
        <v>482</v>
      </c>
      <c r="D243" t="s">
        <v>1015</v>
      </c>
      <c r="E243" s="89">
        <v>1.88</v>
      </c>
      <c r="F243" s="89">
        <v>1.76</v>
      </c>
      <c r="G243" s="90">
        <v>6.8181818181818121E-2</v>
      </c>
      <c r="H243" t="s">
        <v>142</v>
      </c>
    </row>
    <row r="244" spans="1:8" customFormat="1">
      <c r="A244" t="s">
        <v>1016</v>
      </c>
      <c r="B244" t="s">
        <v>943</v>
      </c>
      <c r="C244" t="s">
        <v>482</v>
      </c>
      <c r="D244" t="s">
        <v>1017</v>
      </c>
      <c r="E244" s="89">
        <v>6.24</v>
      </c>
      <c r="F244" s="89">
        <v>5</v>
      </c>
      <c r="G244" s="90">
        <v>0.248</v>
      </c>
      <c r="H244" t="s">
        <v>193</v>
      </c>
    </row>
    <row r="245" spans="1:8" customFormat="1">
      <c r="A245" t="s">
        <v>1018</v>
      </c>
      <c r="B245" t="s">
        <v>943</v>
      </c>
      <c r="C245" t="s">
        <v>482</v>
      </c>
      <c r="D245" t="s">
        <v>1019</v>
      </c>
      <c r="E245" s="89">
        <v>3.76</v>
      </c>
      <c r="F245" s="89">
        <v>3.4</v>
      </c>
      <c r="G245" s="90">
        <v>0.10588235294117654</v>
      </c>
      <c r="H245" t="s">
        <v>141</v>
      </c>
    </row>
    <row r="246" spans="1:8" customFormat="1">
      <c r="A246" t="s">
        <v>1020</v>
      </c>
      <c r="B246" t="s">
        <v>943</v>
      </c>
      <c r="C246" t="s">
        <v>482</v>
      </c>
      <c r="D246" t="s">
        <v>1021</v>
      </c>
      <c r="E246" s="89">
        <v>2.27</v>
      </c>
      <c r="F246" s="89">
        <v>2.06</v>
      </c>
      <c r="G246" s="90">
        <v>0.10194174757281549</v>
      </c>
      <c r="H246" t="s">
        <v>143</v>
      </c>
    </row>
    <row r="247" spans="1:8" customFormat="1">
      <c r="A247" s="102" t="s">
        <v>1064</v>
      </c>
      <c r="B247" s="102" t="s">
        <v>943</v>
      </c>
      <c r="C247" s="102" t="s">
        <v>482</v>
      </c>
      <c r="D247" s="102" t="s">
        <v>1065</v>
      </c>
      <c r="E247" s="89">
        <v>0.96</v>
      </c>
      <c r="F247" s="89">
        <v>0.88</v>
      </c>
      <c r="G247" s="90">
        <v>9.0909090909090828E-2</v>
      </c>
      <c r="H247" s="102" t="s">
        <v>192</v>
      </c>
    </row>
    <row r="248" spans="1:8" customFormat="1">
      <c r="A248" t="s">
        <v>959</v>
      </c>
      <c r="B248" t="s">
        <v>943</v>
      </c>
      <c r="C248" t="s">
        <v>482</v>
      </c>
      <c r="D248" t="s">
        <v>960</v>
      </c>
      <c r="E248" s="89">
        <v>1.1200000000000001</v>
      </c>
      <c r="F248" s="89">
        <v>1.04</v>
      </c>
      <c r="G248" s="90">
        <v>7.6923076923077094E-2</v>
      </c>
      <c r="H248" t="s">
        <v>139</v>
      </c>
    </row>
    <row r="249" spans="1:8" customFormat="1">
      <c r="A249" s="102" t="s">
        <v>1066</v>
      </c>
      <c r="B249" s="102" t="s">
        <v>943</v>
      </c>
      <c r="C249" s="102" t="s">
        <v>482</v>
      </c>
      <c r="D249" s="102" t="s">
        <v>1067</v>
      </c>
      <c r="E249" s="89">
        <v>7.0000000000000007E-2</v>
      </c>
      <c r="F249" s="89">
        <v>0.06</v>
      </c>
      <c r="G249" s="90">
        <v>0.16666666666666674</v>
      </c>
      <c r="H249" s="102" t="s">
        <v>143</v>
      </c>
    </row>
    <row r="250" spans="1:8" customFormat="1">
      <c r="A250" t="s">
        <v>1022</v>
      </c>
      <c r="B250" t="s">
        <v>943</v>
      </c>
      <c r="C250" t="s">
        <v>482</v>
      </c>
      <c r="D250" t="s">
        <v>1023</v>
      </c>
      <c r="E250" s="89">
        <v>1.0900000000000001</v>
      </c>
      <c r="F250" s="89">
        <v>1.03</v>
      </c>
      <c r="G250" s="90">
        <v>5.8252427184465994E-2</v>
      </c>
      <c r="H250" t="s">
        <v>143</v>
      </c>
    </row>
    <row r="251" spans="1:8" customFormat="1">
      <c r="A251" t="s">
        <v>1024</v>
      </c>
      <c r="B251" t="s">
        <v>943</v>
      </c>
      <c r="C251" t="s">
        <v>482</v>
      </c>
      <c r="D251" t="s">
        <v>1025</v>
      </c>
      <c r="E251" s="89">
        <v>3</v>
      </c>
      <c r="F251" s="89">
        <v>2.92</v>
      </c>
      <c r="G251" s="90">
        <v>2.7397260273972712E-2</v>
      </c>
      <c r="H251" t="s">
        <v>141</v>
      </c>
    </row>
    <row r="252" spans="1:8" customFormat="1">
      <c r="A252" s="102" t="s">
        <v>1068</v>
      </c>
      <c r="B252" s="102" t="s">
        <v>943</v>
      </c>
      <c r="C252" s="102" t="s">
        <v>482</v>
      </c>
      <c r="D252" s="102" t="s">
        <v>1069</v>
      </c>
      <c r="E252" s="89">
        <v>4.04</v>
      </c>
      <c r="F252" s="89">
        <v>3.84</v>
      </c>
      <c r="G252" s="90">
        <v>5.2083333333333481E-2</v>
      </c>
      <c r="H252" s="102" t="s">
        <v>598</v>
      </c>
    </row>
    <row r="253" spans="1:8" customFormat="1">
      <c r="A253" t="s">
        <v>961</v>
      </c>
      <c r="B253" t="s">
        <v>943</v>
      </c>
      <c r="C253" t="s">
        <v>482</v>
      </c>
      <c r="D253" t="s">
        <v>962</v>
      </c>
      <c r="E253" s="89">
        <v>5.4</v>
      </c>
      <c r="F253" s="89">
        <v>5.2</v>
      </c>
      <c r="G253" s="90">
        <v>3.8461538461538547E-2</v>
      </c>
      <c r="H253" t="s">
        <v>141</v>
      </c>
    </row>
    <row r="254" spans="1:8" customFormat="1">
      <c r="A254" t="s">
        <v>1026</v>
      </c>
      <c r="B254" t="s">
        <v>943</v>
      </c>
      <c r="C254" t="s">
        <v>482</v>
      </c>
      <c r="D254" t="s">
        <v>1027</v>
      </c>
      <c r="E254" s="89">
        <v>2.52</v>
      </c>
      <c r="F254" s="89">
        <v>2.4</v>
      </c>
      <c r="G254" s="90">
        <v>5.0000000000000044E-2</v>
      </c>
      <c r="H254" t="s">
        <v>143</v>
      </c>
    </row>
    <row r="255" spans="1:8" customFormat="1">
      <c r="A255" s="102" t="s">
        <v>1070</v>
      </c>
      <c r="B255" s="102" t="s">
        <v>943</v>
      </c>
      <c r="C255" s="102" t="s">
        <v>482</v>
      </c>
      <c r="D255" s="102" t="s">
        <v>1071</v>
      </c>
      <c r="E255" s="89">
        <v>3.22</v>
      </c>
      <c r="F255" s="89">
        <v>3.17</v>
      </c>
      <c r="G255" s="90">
        <v>1.5772870662460692E-2</v>
      </c>
      <c r="H255" s="102" t="s">
        <v>598</v>
      </c>
    </row>
    <row r="256" spans="1:8" customFormat="1">
      <c r="A256" t="s">
        <v>1028</v>
      </c>
      <c r="B256" t="s">
        <v>943</v>
      </c>
      <c r="C256" t="s">
        <v>482</v>
      </c>
      <c r="D256" t="s">
        <v>1029</v>
      </c>
      <c r="E256" s="89">
        <v>3</v>
      </c>
      <c r="F256" s="89">
        <v>1.9</v>
      </c>
      <c r="G256" s="90">
        <v>0.57894736842105265</v>
      </c>
      <c r="H256" t="s">
        <v>144</v>
      </c>
    </row>
    <row r="257" spans="1:8" customFormat="1">
      <c r="A257" s="102" t="s">
        <v>1072</v>
      </c>
      <c r="B257" s="102" t="s">
        <v>943</v>
      </c>
      <c r="C257" s="102" t="s">
        <v>482</v>
      </c>
      <c r="D257" s="102" t="s">
        <v>1073</v>
      </c>
      <c r="E257" s="89">
        <v>4.4400000000000004</v>
      </c>
      <c r="F257" s="89">
        <v>3.92</v>
      </c>
      <c r="G257" s="90">
        <v>0.13265306122448983</v>
      </c>
      <c r="H257" s="102" t="s">
        <v>598</v>
      </c>
    </row>
    <row r="258" spans="1:8" customFormat="1">
      <c r="A258" s="102" t="s">
        <v>1074</v>
      </c>
      <c r="B258" s="102" t="s">
        <v>943</v>
      </c>
      <c r="C258" s="102" t="s">
        <v>482</v>
      </c>
      <c r="D258" s="102" t="s">
        <v>1075</v>
      </c>
      <c r="E258" s="89">
        <v>2.58</v>
      </c>
      <c r="F258" s="89">
        <v>2.48</v>
      </c>
      <c r="G258" s="90">
        <v>4.0322580645161255E-2</v>
      </c>
      <c r="H258" s="102" t="s">
        <v>143</v>
      </c>
    </row>
    <row r="259" spans="1:8" customFormat="1">
      <c r="A259" s="102" t="s">
        <v>1076</v>
      </c>
      <c r="B259" s="102" t="s">
        <v>943</v>
      </c>
      <c r="C259" s="102" t="s">
        <v>482</v>
      </c>
      <c r="D259" s="102" t="s">
        <v>1077</v>
      </c>
      <c r="E259" s="89">
        <v>3.16</v>
      </c>
      <c r="F259" s="89">
        <v>2.86</v>
      </c>
      <c r="G259" s="90">
        <v>0.10489510489510501</v>
      </c>
      <c r="H259" s="102" t="s">
        <v>145</v>
      </c>
    </row>
    <row r="260" spans="1:8" customFormat="1">
      <c r="A260" s="102" t="s">
        <v>1078</v>
      </c>
      <c r="B260" s="102" t="s">
        <v>943</v>
      </c>
      <c r="C260" s="102" t="s">
        <v>482</v>
      </c>
      <c r="D260" s="102" t="s">
        <v>1079</v>
      </c>
      <c r="E260" s="89">
        <v>2</v>
      </c>
      <c r="F260" s="89">
        <v>1.84</v>
      </c>
      <c r="G260" s="90">
        <v>8.6956521739130377E-2</v>
      </c>
      <c r="H260" s="102" t="s">
        <v>145</v>
      </c>
    </row>
    <row r="261" spans="1:8" customFormat="1">
      <c r="A261" t="s">
        <v>1030</v>
      </c>
      <c r="B261" t="s">
        <v>943</v>
      </c>
      <c r="C261" t="s">
        <v>482</v>
      </c>
      <c r="D261" t="s">
        <v>1031</v>
      </c>
      <c r="E261" s="89">
        <v>5.08</v>
      </c>
      <c r="F261" s="89">
        <v>4.96</v>
      </c>
      <c r="G261" s="90">
        <v>2.4193548387096753E-2</v>
      </c>
      <c r="H261" t="s">
        <v>141</v>
      </c>
    </row>
    <row r="262" spans="1:8" customFormat="1">
      <c r="A262" s="102" t="s">
        <v>1080</v>
      </c>
      <c r="B262" s="102" t="s">
        <v>943</v>
      </c>
      <c r="C262" s="102" t="s">
        <v>482</v>
      </c>
      <c r="D262" s="102" t="s">
        <v>1081</v>
      </c>
      <c r="E262" s="89">
        <v>1.72</v>
      </c>
      <c r="F262" s="89">
        <v>1.56</v>
      </c>
      <c r="G262" s="90">
        <v>0.10256410256410242</v>
      </c>
      <c r="H262" s="102" t="s">
        <v>140</v>
      </c>
    </row>
    <row r="263" spans="1:8" customFormat="1">
      <c r="A263" t="s">
        <v>1032</v>
      </c>
      <c r="B263" t="s">
        <v>943</v>
      </c>
      <c r="C263" t="s">
        <v>482</v>
      </c>
      <c r="D263" t="s">
        <v>1033</v>
      </c>
      <c r="E263" s="89">
        <v>0.92</v>
      </c>
      <c r="F263" s="89">
        <v>0.88</v>
      </c>
      <c r="G263" s="90">
        <v>4.5454545454545414E-2</v>
      </c>
      <c r="H263" t="s">
        <v>144</v>
      </c>
    </row>
    <row r="264" spans="1:8" customFormat="1">
      <c r="A264" t="s">
        <v>963</v>
      </c>
      <c r="B264" t="s">
        <v>943</v>
      </c>
      <c r="C264" t="s">
        <v>482</v>
      </c>
      <c r="D264" t="s">
        <v>964</v>
      </c>
      <c r="E264" s="89">
        <v>3.76</v>
      </c>
      <c r="F264" s="89">
        <v>3.36</v>
      </c>
      <c r="G264" s="90">
        <v>0.11904761904761907</v>
      </c>
      <c r="H264" t="s">
        <v>139</v>
      </c>
    </row>
    <row r="265" spans="1:8" customFormat="1">
      <c r="A265" t="s">
        <v>965</v>
      </c>
      <c r="B265" t="s">
        <v>943</v>
      </c>
      <c r="C265" t="s">
        <v>482</v>
      </c>
      <c r="D265" t="s">
        <v>966</v>
      </c>
      <c r="E265" s="89">
        <v>6.56</v>
      </c>
      <c r="F265" s="89">
        <v>6.52</v>
      </c>
      <c r="G265" s="90">
        <v>6.1349693251533388E-3</v>
      </c>
      <c r="H265" t="s">
        <v>139</v>
      </c>
    </row>
    <row r="266" spans="1:8" customFormat="1">
      <c r="A266" t="s">
        <v>1034</v>
      </c>
      <c r="B266" t="s">
        <v>943</v>
      </c>
      <c r="C266" t="s">
        <v>482</v>
      </c>
      <c r="D266" t="s">
        <v>1035</v>
      </c>
      <c r="E266" s="89">
        <v>1.92</v>
      </c>
      <c r="F266" s="89">
        <v>1.8</v>
      </c>
      <c r="G266" s="90">
        <v>6.6666666666666652E-2</v>
      </c>
      <c r="H266" t="s">
        <v>598</v>
      </c>
    </row>
    <row r="267" spans="1:8" customFormat="1">
      <c r="A267" s="102" t="s">
        <v>1082</v>
      </c>
      <c r="B267" s="102" t="s">
        <v>943</v>
      </c>
      <c r="C267" s="102" t="s">
        <v>482</v>
      </c>
      <c r="D267" s="102" t="s">
        <v>1083</v>
      </c>
      <c r="E267" s="89">
        <v>1.8</v>
      </c>
      <c r="F267" s="89">
        <v>1.56</v>
      </c>
      <c r="G267" s="90">
        <v>0.15384615384615374</v>
      </c>
      <c r="H267" s="102" t="s">
        <v>139</v>
      </c>
    </row>
    <row r="268" spans="1:8" customFormat="1">
      <c r="A268" t="s">
        <v>1036</v>
      </c>
      <c r="B268" t="s">
        <v>943</v>
      </c>
      <c r="C268" t="s">
        <v>482</v>
      </c>
      <c r="D268" t="s">
        <v>1037</v>
      </c>
      <c r="E268" s="89">
        <v>1.96</v>
      </c>
      <c r="F268" s="89">
        <v>1.84</v>
      </c>
      <c r="G268" s="90">
        <v>6.5217391304347672E-2</v>
      </c>
      <c r="H268" t="s">
        <v>145</v>
      </c>
    </row>
    <row r="269" spans="1:8" customFormat="1">
      <c r="A269" s="102" t="s">
        <v>1084</v>
      </c>
      <c r="B269" s="102" t="s">
        <v>943</v>
      </c>
      <c r="C269" s="102" t="s">
        <v>482</v>
      </c>
      <c r="D269" s="102" t="s">
        <v>1085</v>
      </c>
      <c r="E269" s="89">
        <v>0.94</v>
      </c>
      <c r="F269" s="89">
        <v>0.83</v>
      </c>
      <c r="G269" s="90">
        <v>0.1325301204819278</v>
      </c>
      <c r="H269" s="102" t="s">
        <v>142</v>
      </c>
    </row>
    <row r="270" spans="1:8" customFormat="1">
      <c r="A270" t="s">
        <v>1038</v>
      </c>
      <c r="B270" t="s">
        <v>943</v>
      </c>
      <c r="C270" t="s">
        <v>482</v>
      </c>
      <c r="D270" t="s">
        <v>1039</v>
      </c>
      <c r="E270" s="89">
        <v>3.3</v>
      </c>
      <c r="F270" s="89">
        <v>3</v>
      </c>
      <c r="G270" s="90">
        <v>9.9999999999999867E-2</v>
      </c>
      <c r="H270" t="s">
        <v>139</v>
      </c>
    </row>
    <row r="271" spans="1:8" customFormat="1">
      <c r="A271" t="s">
        <v>1040</v>
      </c>
      <c r="B271" t="s">
        <v>943</v>
      </c>
      <c r="C271" t="s">
        <v>482</v>
      </c>
      <c r="D271" t="s">
        <v>1041</v>
      </c>
      <c r="E271" s="89">
        <v>1</v>
      </c>
      <c r="F271" s="89">
        <v>0.8</v>
      </c>
      <c r="G271" s="90">
        <v>0.25</v>
      </c>
      <c r="H271" t="s">
        <v>139</v>
      </c>
    </row>
    <row r="272" spans="1:8" customFormat="1">
      <c r="A272" s="102" t="s">
        <v>1086</v>
      </c>
      <c r="B272" s="102" t="s">
        <v>943</v>
      </c>
      <c r="C272" s="102" t="s">
        <v>482</v>
      </c>
      <c r="D272" s="102" t="s">
        <v>1087</v>
      </c>
      <c r="E272" s="89">
        <v>3.68</v>
      </c>
      <c r="F272" s="89">
        <v>3.52</v>
      </c>
      <c r="G272" s="90">
        <v>4.5454545454545414E-2</v>
      </c>
      <c r="H272" s="102" t="s">
        <v>141</v>
      </c>
    </row>
    <row r="273" spans="1:12" customFormat="1">
      <c r="A273" s="102" t="s">
        <v>1104</v>
      </c>
      <c r="B273" s="102" t="s">
        <v>943</v>
      </c>
      <c r="C273" s="102" t="s">
        <v>482</v>
      </c>
      <c r="D273" s="102" t="s">
        <v>1105</v>
      </c>
      <c r="E273" s="89">
        <v>2.2799999999999998</v>
      </c>
      <c r="F273" s="89">
        <v>2.19</v>
      </c>
      <c r="G273" s="90">
        <v>4.1095890410958846E-2</v>
      </c>
      <c r="H273" s="102" t="s">
        <v>143</v>
      </c>
    </row>
    <row r="274" spans="1:12" customFormat="1">
      <c r="A274" t="s">
        <v>967</v>
      </c>
      <c r="B274" t="s">
        <v>943</v>
      </c>
      <c r="C274" t="s">
        <v>482</v>
      </c>
      <c r="D274" t="s">
        <v>968</v>
      </c>
      <c r="E274" s="89">
        <v>1.6</v>
      </c>
      <c r="F274" s="89">
        <v>1.44</v>
      </c>
      <c r="G274" s="90">
        <v>0.11111111111111116</v>
      </c>
      <c r="H274" t="s">
        <v>139</v>
      </c>
    </row>
    <row r="275" spans="1:12" customFormat="1">
      <c r="A275" t="s">
        <v>969</v>
      </c>
      <c r="B275" t="s">
        <v>943</v>
      </c>
      <c r="C275" t="s">
        <v>482</v>
      </c>
      <c r="D275" t="s">
        <v>970</v>
      </c>
      <c r="E275" s="89">
        <v>2.84</v>
      </c>
      <c r="F275" s="89">
        <v>2.68</v>
      </c>
      <c r="G275" s="90">
        <v>5.9701492537313383E-2</v>
      </c>
      <c r="H275" t="s">
        <v>144</v>
      </c>
    </row>
    <row r="276" spans="1:12" customFormat="1">
      <c r="A276" s="102"/>
      <c r="B276" s="102"/>
      <c r="C276" s="102"/>
      <c r="D276" s="102"/>
      <c r="E276" s="89"/>
      <c r="F276" s="89"/>
      <c r="G276" s="90"/>
      <c r="H276" s="102"/>
    </row>
    <row r="277" spans="1:12" customFormat="1">
      <c r="A277" s="102" t="s">
        <v>978</v>
      </c>
      <c r="B277" s="102" t="s">
        <v>943</v>
      </c>
      <c r="C277" s="102" t="s">
        <v>157</v>
      </c>
      <c r="D277" s="102" t="s">
        <v>979</v>
      </c>
      <c r="E277" s="89">
        <v>0.12</v>
      </c>
      <c r="F277" s="89">
        <v>2.8</v>
      </c>
      <c r="G277" s="90">
        <f>E277/F277-1</f>
        <v>-0.95714285714285718</v>
      </c>
      <c r="H277" s="102" t="s">
        <v>145</v>
      </c>
    </row>
    <row r="278" spans="1:12" customFormat="1">
      <c r="A278" s="102" t="s">
        <v>1094</v>
      </c>
      <c r="B278" s="102" t="s">
        <v>943</v>
      </c>
      <c r="C278" s="102" t="s">
        <v>157</v>
      </c>
      <c r="D278" s="102" t="s">
        <v>1095</v>
      </c>
      <c r="E278" s="89">
        <v>0.96</v>
      </c>
      <c r="F278" s="89">
        <v>1.45</v>
      </c>
      <c r="G278" s="90">
        <v>-0.33793103448275863</v>
      </c>
      <c r="H278" s="102" t="s">
        <v>192</v>
      </c>
    </row>
    <row r="279" spans="1:12" customFormat="1">
      <c r="A279" s="102" t="s">
        <v>1102</v>
      </c>
      <c r="B279" s="102" t="s">
        <v>943</v>
      </c>
      <c r="C279" s="102" t="s">
        <v>157</v>
      </c>
      <c r="D279" s="102" t="s">
        <v>1103</v>
      </c>
      <c r="E279" s="89">
        <v>0.84</v>
      </c>
      <c r="F279" s="89">
        <v>0.94</v>
      </c>
      <c r="G279" s="90">
        <v>-0.10638297872340419</v>
      </c>
      <c r="H279" s="102" t="s">
        <v>598</v>
      </c>
    </row>
    <row r="280" spans="1:12" customFormat="1">
      <c r="A280" s="102"/>
      <c r="B280" s="102"/>
      <c r="C280" s="102"/>
      <c r="D280" s="102"/>
      <c r="E280" s="89"/>
      <c r="F280" s="89"/>
      <c r="G280" s="90"/>
      <c r="H280" s="102"/>
    </row>
    <row r="281" spans="1:12">
      <c r="A281" s="63" t="s">
        <v>1111</v>
      </c>
      <c r="B281" s="93"/>
      <c r="C281" s="93"/>
      <c r="D281" s="93"/>
      <c r="F281" s="134"/>
      <c r="G281" s="135"/>
      <c r="H281" s="131"/>
    </row>
    <row r="283" spans="1:12" ht="12.75" customHeight="1">
      <c r="A283" s="253" t="s">
        <v>801</v>
      </c>
      <c r="B283" s="253"/>
      <c r="C283" s="253"/>
      <c r="D283" s="253"/>
      <c r="E283" s="253"/>
      <c r="F283" s="253"/>
      <c r="G283" s="253"/>
      <c r="H283" s="253"/>
      <c r="I283" s="253"/>
      <c r="J283" s="253"/>
      <c r="K283" s="253"/>
      <c r="L283" s="253"/>
    </row>
    <row r="284" spans="1:12">
      <c r="A284" s="253"/>
      <c r="B284" s="253"/>
      <c r="C284" s="253"/>
      <c r="D284" s="253"/>
      <c r="E284" s="253"/>
      <c r="F284" s="253"/>
      <c r="G284" s="253"/>
      <c r="H284" s="253"/>
      <c r="I284" s="253"/>
      <c r="J284" s="253"/>
      <c r="K284" s="253"/>
      <c r="L284" s="253"/>
    </row>
    <row r="285" spans="1:12">
      <c r="A285" s="253"/>
      <c r="B285" s="253"/>
      <c r="C285" s="253"/>
      <c r="D285" s="253"/>
      <c r="E285" s="253"/>
      <c r="F285" s="253"/>
      <c r="G285" s="253"/>
      <c r="H285" s="253"/>
      <c r="I285" s="253"/>
      <c r="J285" s="253"/>
      <c r="K285" s="253"/>
      <c r="L285" s="253"/>
    </row>
    <row r="286" spans="1:12">
      <c r="A286" s="253"/>
      <c r="B286" s="253"/>
      <c r="C286" s="253"/>
      <c r="D286" s="253"/>
      <c r="E286" s="253"/>
      <c r="F286" s="253"/>
      <c r="G286" s="253"/>
      <c r="H286" s="253"/>
      <c r="I286" s="253"/>
      <c r="J286" s="253"/>
      <c r="K286" s="253"/>
      <c r="L286" s="253"/>
    </row>
    <row r="287" spans="1:12">
      <c r="A287" s="253"/>
      <c r="B287" s="253"/>
      <c r="C287" s="253"/>
      <c r="D287" s="253"/>
      <c r="E287" s="253"/>
      <c r="F287" s="253"/>
      <c r="G287" s="253"/>
      <c r="H287" s="253"/>
      <c r="I287" s="253"/>
      <c r="J287" s="253"/>
      <c r="K287" s="253"/>
      <c r="L287" s="253"/>
    </row>
    <row r="288" spans="1:12">
      <c r="A288" s="253"/>
      <c r="B288" s="253"/>
      <c r="C288" s="253"/>
      <c r="D288" s="253"/>
      <c r="E288" s="253"/>
      <c r="F288" s="253"/>
      <c r="G288" s="253"/>
      <c r="H288" s="253"/>
      <c r="I288" s="253"/>
      <c r="J288" s="253"/>
      <c r="K288" s="253"/>
      <c r="L288" s="253"/>
    </row>
    <row r="289" spans="1:12">
      <c r="A289" s="253"/>
      <c r="B289" s="253"/>
      <c r="C289" s="253"/>
      <c r="D289" s="253"/>
      <c r="E289" s="253"/>
      <c r="F289" s="253"/>
      <c r="G289" s="253"/>
      <c r="H289" s="253"/>
      <c r="I289" s="253"/>
      <c r="J289" s="253"/>
      <c r="K289" s="253"/>
      <c r="L289" s="253"/>
    </row>
    <row r="290" spans="1:12">
      <c r="A290" s="253"/>
      <c r="B290" s="253"/>
      <c r="C290" s="253"/>
      <c r="D290" s="253"/>
      <c r="E290" s="253"/>
      <c r="F290" s="253"/>
      <c r="G290" s="253"/>
      <c r="H290" s="253"/>
      <c r="I290" s="253"/>
      <c r="J290" s="253"/>
      <c r="K290" s="253"/>
      <c r="L290" s="253"/>
    </row>
    <row r="291" spans="1:12">
      <c r="A291" s="253"/>
      <c r="B291" s="253"/>
      <c r="C291" s="253"/>
      <c r="D291" s="253"/>
      <c r="E291" s="253"/>
      <c r="F291" s="253"/>
      <c r="G291" s="253"/>
      <c r="H291" s="253"/>
      <c r="I291" s="253"/>
      <c r="J291" s="253"/>
      <c r="K291" s="253"/>
      <c r="L291" s="253"/>
    </row>
    <row r="292" spans="1:12">
      <c r="A292" s="253"/>
      <c r="B292" s="253"/>
      <c r="C292" s="253"/>
      <c r="D292" s="253"/>
      <c r="E292" s="253"/>
      <c r="F292" s="253"/>
      <c r="G292" s="253"/>
      <c r="H292" s="253"/>
      <c r="I292" s="253"/>
      <c r="J292" s="253"/>
      <c r="K292" s="253"/>
      <c r="L292" s="253"/>
    </row>
  </sheetData>
  <mergeCells count="1">
    <mergeCell ref="A283:L292"/>
  </mergeCells>
  <hyperlinks>
    <hyperlink ref="C4" r:id="rId1" xr:uid="{4AD76606-573D-4215-9BED-0A67AB37A625}"/>
  </hyperlink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16CCE5-96D6-4E2B-BA10-7B176A31B1F1}">
  <dimension ref="A1:EJ248"/>
  <sheetViews>
    <sheetView workbookViewId="0">
      <selection activeCell="C1" sqref="C1"/>
    </sheetView>
  </sheetViews>
  <sheetFormatPr defaultColWidth="9.140625" defaultRowHeight="12.75"/>
  <cols>
    <col min="1" max="1" width="27.42578125" style="95" customWidth="1"/>
    <col min="2" max="2" width="13" style="95" customWidth="1"/>
    <col min="3" max="3" width="14.85546875" style="95" customWidth="1"/>
    <col min="4" max="4" width="15.28515625" style="95" customWidth="1"/>
    <col min="5" max="5" width="15.5703125" style="94" customWidth="1"/>
    <col min="6" max="6" width="10.42578125" style="95" bestFit="1" customWidth="1"/>
    <col min="7" max="7" width="10.85546875" style="95" customWidth="1"/>
    <col min="8" max="8" width="17.5703125" style="95" customWidth="1"/>
    <col min="9" max="9" width="10.7109375" style="95" customWidth="1"/>
    <col min="10" max="10" width="10.5703125" style="95" customWidth="1"/>
    <col min="11" max="11" width="10.42578125" style="95" customWidth="1"/>
    <col min="12" max="12" width="11.28515625" style="95" bestFit="1" customWidth="1"/>
    <col min="13" max="13" width="16.140625" style="95" customWidth="1"/>
    <col min="14" max="16" width="12.5703125" style="95" bestFit="1" customWidth="1"/>
    <col min="17" max="17" width="10.140625" style="95" bestFit="1" customWidth="1"/>
    <col min="18" max="18" width="11.7109375" style="95" customWidth="1"/>
    <col min="19" max="19" width="8.28515625" style="95" bestFit="1" customWidth="1"/>
    <col min="20" max="20" width="14.5703125" style="95" bestFit="1" customWidth="1"/>
    <col min="21" max="21" width="7.42578125" style="95" bestFit="1" customWidth="1"/>
    <col min="22" max="16384" width="9.140625" style="95"/>
  </cols>
  <sheetData>
    <row r="1" spans="1:25" ht="15.75">
      <c r="A1" s="5" t="s">
        <v>468</v>
      </c>
      <c r="B1" s="234">
        <f>D179</f>
        <v>45688</v>
      </c>
      <c r="C1" s="233"/>
      <c r="D1" s="203"/>
      <c r="E1" s="147"/>
      <c r="F1" s="206"/>
      <c r="G1" s="208"/>
      <c r="H1" s="210"/>
      <c r="I1" s="208"/>
      <c r="J1" s="210"/>
      <c r="K1" s="211"/>
      <c r="L1" s="211"/>
      <c r="M1" s="209"/>
      <c r="N1" s="209"/>
      <c r="O1" s="213"/>
      <c r="P1" s="213"/>
      <c r="Q1" s="213"/>
      <c r="R1" s="213"/>
      <c r="S1" s="213"/>
      <c r="T1" s="214"/>
      <c r="U1" s="129"/>
    </row>
    <row r="2" spans="1:25" ht="15.75">
      <c r="A2" s="39" t="s">
        <v>483</v>
      </c>
      <c r="B2" s="93"/>
      <c r="C2" s="137"/>
      <c r="D2" s="47"/>
      <c r="E2" s="47"/>
      <c r="F2" s="207"/>
      <c r="G2" s="208"/>
      <c r="H2" s="219"/>
      <c r="I2" s="225"/>
      <c r="J2" s="225"/>
      <c r="K2" s="225"/>
      <c r="L2" s="225"/>
      <c r="M2" s="225"/>
      <c r="N2" s="225"/>
      <c r="O2" s="225"/>
      <c r="P2" s="225"/>
      <c r="Q2" s="193"/>
      <c r="R2" s="193"/>
      <c r="S2" s="193"/>
      <c r="T2" s="193"/>
    </row>
    <row r="3" spans="1:25" ht="15.75">
      <c r="A3" s="39" t="s">
        <v>924</v>
      </c>
      <c r="B3" s="93"/>
      <c r="C3" s="93"/>
      <c r="D3" s="47"/>
      <c r="E3" s="47"/>
      <c r="F3" s="207"/>
      <c r="G3" s="208"/>
      <c r="H3" s="225"/>
      <c r="I3" s="225"/>
      <c r="J3" s="225"/>
      <c r="K3" s="225"/>
      <c r="L3" s="225"/>
      <c r="M3" s="225"/>
      <c r="N3" s="225"/>
      <c r="O3" s="225"/>
      <c r="P3" s="225"/>
      <c r="Q3" s="193"/>
      <c r="R3" s="193"/>
      <c r="S3" s="193"/>
      <c r="T3" s="193"/>
    </row>
    <row r="4" spans="1:25" s="7" customFormat="1" ht="15.75">
      <c r="A4" s="93"/>
      <c r="B4" s="121"/>
      <c r="C4" s="236" t="s">
        <v>806</v>
      </c>
      <c r="D4" s="121"/>
      <c r="E4" s="122"/>
      <c r="F4" s="207"/>
      <c r="G4" s="237"/>
      <c r="H4" s="216"/>
      <c r="I4" s="216"/>
      <c r="J4" s="216"/>
      <c r="K4" s="216"/>
      <c r="L4" s="216"/>
      <c r="M4" s="216"/>
      <c r="N4" s="216"/>
      <c r="O4" s="217"/>
      <c r="P4" s="220"/>
      <c r="Q4" s="193"/>
      <c r="R4" s="193"/>
      <c r="S4" s="193"/>
      <c r="T4" s="193"/>
      <c r="U4" s="193"/>
      <c r="V4" s="193"/>
      <c r="W4" s="193"/>
      <c r="X4" s="95"/>
      <c r="Y4" s="95"/>
    </row>
    <row r="5" spans="1:25" s="7" customFormat="1" ht="15.75">
      <c r="A5" s="93"/>
      <c r="B5" s="121"/>
      <c r="C5" s="194"/>
      <c r="D5" s="121"/>
      <c r="E5" s="122"/>
      <c r="F5" s="207"/>
      <c r="G5" s="237"/>
      <c r="H5" s="218"/>
      <c r="I5" s="216"/>
      <c r="J5" s="216"/>
      <c r="K5" s="216"/>
      <c r="L5" s="216"/>
      <c r="M5" s="216"/>
      <c r="N5" s="216"/>
      <c r="O5" s="221"/>
      <c r="P5" s="221"/>
      <c r="Q5" s="212"/>
      <c r="R5" s="212"/>
      <c r="S5" s="212"/>
      <c r="T5" s="212"/>
      <c r="U5" s="212"/>
      <c r="V5" s="212"/>
      <c r="W5" s="212"/>
    </row>
    <row r="6" spans="1:25" s="7" customFormat="1" ht="15.75">
      <c r="A6" s="93"/>
      <c r="B6" s="121"/>
      <c r="C6" s="194"/>
      <c r="D6" s="121"/>
      <c r="E6" s="122"/>
      <c r="F6" s="140"/>
      <c r="G6" s="238"/>
      <c r="H6" s="226"/>
      <c r="I6" s="226"/>
      <c r="J6" s="226"/>
      <c r="K6" s="226"/>
      <c r="L6" s="226"/>
      <c r="M6" s="226"/>
      <c r="N6" s="226"/>
      <c r="O6" s="222"/>
      <c r="P6" s="222"/>
      <c r="Q6" s="212"/>
      <c r="R6" s="212"/>
      <c r="S6" s="212"/>
      <c r="T6" s="212"/>
      <c r="U6" s="212"/>
      <c r="V6" s="212"/>
      <c r="W6" s="212"/>
    </row>
    <row r="7" spans="1:25" s="7" customFormat="1">
      <c r="A7" s="181" t="s">
        <v>569</v>
      </c>
      <c r="B7" s="190"/>
      <c r="C7" s="190"/>
      <c r="D7" s="185"/>
      <c r="E7" s="185"/>
      <c r="F7" s="140"/>
      <c r="G7" s="240"/>
      <c r="H7" s="216"/>
      <c r="I7" s="216"/>
      <c r="J7" s="216"/>
      <c r="K7" s="216"/>
      <c r="L7" s="216"/>
      <c r="M7" s="216"/>
      <c r="N7" s="216"/>
      <c r="O7" s="215"/>
    </row>
    <row r="8" spans="1:25" s="7" customFormat="1">
      <c r="A8" s="138" t="s">
        <v>570</v>
      </c>
      <c r="B8" s="190"/>
      <c r="C8" s="190"/>
      <c r="D8" s="185"/>
      <c r="E8" s="185"/>
      <c r="F8" s="140"/>
      <c r="G8" s="241"/>
      <c r="H8" s="241"/>
      <c r="I8" s="241"/>
      <c r="J8" s="241"/>
      <c r="K8" s="242"/>
      <c r="L8" s="242"/>
      <c r="M8" s="243"/>
      <c r="N8" s="243"/>
      <c r="O8" s="243"/>
      <c r="P8" s="216"/>
      <c r="Q8" s="216"/>
      <c r="R8" s="216"/>
      <c r="S8" s="216"/>
      <c r="T8" s="215"/>
    </row>
    <row r="9" spans="1:25" s="7" customFormat="1">
      <c r="A9" s="181"/>
      <c r="B9" s="183" t="s">
        <v>571</v>
      </c>
      <c r="C9" s="183" t="s">
        <v>572</v>
      </c>
      <c r="D9" s="184" t="s">
        <v>573</v>
      </c>
      <c r="E9" s="184" t="s">
        <v>574</v>
      </c>
      <c r="F9" s="140"/>
      <c r="G9" s="244"/>
      <c r="H9" s="244"/>
      <c r="I9" s="245"/>
      <c r="J9" s="245"/>
      <c r="K9" s="246"/>
      <c r="L9" s="247"/>
      <c r="M9" s="248"/>
      <c r="N9" s="248"/>
      <c r="O9" s="248"/>
      <c r="P9" s="216"/>
      <c r="Q9" s="216"/>
      <c r="R9" s="216"/>
      <c r="S9" s="216"/>
      <c r="T9" s="215"/>
    </row>
    <row r="10" spans="1:25" s="7" customFormat="1">
      <c r="A10" s="181"/>
      <c r="B10" s="183" t="s">
        <v>482</v>
      </c>
      <c r="C10" s="183" t="s">
        <v>482</v>
      </c>
      <c r="D10" s="184"/>
      <c r="E10" s="184"/>
      <c r="F10" s="140"/>
      <c r="G10" s="244"/>
      <c r="H10" s="244"/>
      <c r="I10" s="244"/>
      <c r="J10" s="244"/>
      <c r="K10" s="249"/>
      <c r="L10" s="250"/>
      <c r="M10" s="251"/>
      <c r="N10" s="251"/>
      <c r="O10" s="251"/>
      <c r="P10" s="142"/>
      <c r="Q10" s="142"/>
      <c r="R10" s="142"/>
      <c r="T10" s="215"/>
    </row>
    <row r="11" spans="1:25" s="7" customFormat="1">
      <c r="A11" s="138" t="s">
        <v>837</v>
      </c>
      <c r="B11" s="190">
        <v>5.7299999999999997E-2</v>
      </c>
      <c r="C11" s="190">
        <v>7.9699999999999993E-2</v>
      </c>
      <c r="D11" s="185">
        <v>0</v>
      </c>
      <c r="E11" s="185">
        <v>1</v>
      </c>
      <c r="F11" s="140"/>
      <c r="G11" s="244"/>
      <c r="H11" s="244"/>
      <c r="I11" s="244"/>
      <c r="J11" s="244"/>
      <c r="K11" s="249"/>
      <c r="L11" s="250"/>
      <c r="M11" s="251"/>
      <c r="N11" s="251"/>
      <c r="O11" s="251"/>
      <c r="P11" s="142"/>
      <c r="Q11" s="142"/>
      <c r="R11" s="142"/>
      <c r="T11" s="215"/>
    </row>
    <row r="12" spans="1:25" s="7" customFormat="1">
      <c r="A12" s="138">
        <v>2024</v>
      </c>
      <c r="B12" s="190">
        <v>6.25E-2</v>
      </c>
      <c r="C12" s="190">
        <v>8.3099999999999993E-2</v>
      </c>
      <c r="D12" s="185">
        <v>2</v>
      </c>
      <c r="E12" s="185">
        <v>2</v>
      </c>
      <c r="F12" s="140"/>
      <c r="G12" s="244"/>
      <c r="H12" s="244"/>
      <c r="I12" s="244"/>
      <c r="J12" s="244"/>
      <c r="K12" s="249"/>
      <c r="L12" s="250"/>
      <c r="M12" s="251"/>
      <c r="N12" s="251"/>
      <c r="O12" s="251"/>
      <c r="P12" s="142"/>
      <c r="Q12" s="142"/>
      <c r="R12" s="142"/>
      <c r="T12" s="215"/>
    </row>
    <row r="13" spans="1:25" s="7" customFormat="1">
      <c r="A13" s="138">
        <v>2023</v>
      </c>
      <c r="B13" s="190">
        <v>7.0099999999999996E-2</v>
      </c>
      <c r="C13" s="190">
        <v>8.6800000000000002E-2</v>
      </c>
      <c r="D13" s="185">
        <v>3</v>
      </c>
      <c r="E13" s="185">
        <v>4</v>
      </c>
      <c r="F13" s="140"/>
      <c r="G13" s="244"/>
      <c r="H13" s="244"/>
      <c r="I13" s="244"/>
      <c r="J13" s="244"/>
      <c r="K13" s="249"/>
      <c r="L13" s="250"/>
      <c r="M13" s="251"/>
      <c r="N13" s="251"/>
      <c r="O13" s="251"/>
      <c r="P13" s="142"/>
      <c r="Q13" s="142"/>
      <c r="R13" s="142"/>
      <c r="T13" s="215"/>
    </row>
    <row r="14" spans="1:25" s="7" customFormat="1">
      <c r="A14" s="138">
        <v>2022</v>
      </c>
      <c r="B14" s="190">
        <v>8.3299999999999999E-2</v>
      </c>
      <c r="C14" s="190">
        <v>0.11799999999999999</v>
      </c>
      <c r="D14" s="185">
        <v>11</v>
      </c>
      <c r="E14" s="185">
        <v>0</v>
      </c>
      <c r="F14" s="140"/>
      <c r="G14" s="244"/>
      <c r="H14" s="244"/>
      <c r="I14" s="245"/>
      <c r="J14" s="245"/>
      <c r="K14" s="246"/>
      <c r="L14" s="247"/>
      <c r="M14" s="248"/>
      <c r="N14" s="248"/>
      <c r="O14" s="248"/>
      <c r="P14" s="216"/>
      <c r="Q14" s="216"/>
      <c r="R14" s="216"/>
      <c r="S14" s="216"/>
      <c r="T14" s="215"/>
    </row>
    <row r="15" spans="1:25" s="7" customFormat="1">
      <c r="A15" s="138">
        <v>2021</v>
      </c>
      <c r="B15" s="190">
        <v>8.3299999999999999E-2</v>
      </c>
      <c r="C15" s="190">
        <v>0.1176</v>
      </c>
      <c r="D15" s="185">
        <v>10</v>
      </c>
      <c r="E15" s="185">
        <v>1</v>
      </c>
      <c r="F15" s="140"/>
      <c r="G15" s="140"/>
      <c r="H15" s="240"/>
      <c r="I15" s="216"/>
      <c r="J15" s="216"/>
      <c r="K15" s="216"/>
      <c r="L15" s="252"/>
      <c r="M15" s="216"/>
      <c r="N15" s="216"/>
      <c r="O15" s="216"/>
      <c r="P15" s="215"/>
    </row>
    <row r="16" spans="1:25" s="7" customFormat="1">
      <c r="A16" s="138">
        <v>2020</v>
      </c>
      <c r="B16" s="190">
        <v>6.25E-2</v>
      </c>
      <c r="C16" s="190">
        <v>8.6300000000000002E-2</v>
      </c>
      <c r="D16" s="185">
        <v>6</v>
      </c>
      <c r="E16" s="185">
        <v>42</v>
      </c>
      <c r="F16" s="140"/>
      <c r="G16" s="140"/>
      <c r="H16" s="240"/>
      <c r="I16" s="216"/>
      <c r="J16" s="216"/>
      <c r="K16" s="216"/>
      <c r="L16" s="252"/>
      <c r="M16" s="216"/>
      <c r="N16" s="216"/>
      <c r="O16" s="216"/>
    </row>
    <row r="17" spans="1:20" s="7" customFormat="1">
      <c r="A17" s="138">
        <v>2019</v>
      </c>
      <c r="B17" s="190">
        <v>8.6499999999999994E-2</v>
      </c>
      <c r="C17" s="190">
        <v>9.8000000000000004E-2</v>
      </c>
      <c r="D17" s="185">
        <v>6</v>
      </c>
      <c r="E17" s="185">
        <v>0</v>
      </c>
      <c r="F17" s="140"/>
      <c r="G17" s="140"/>
      <c r="H17" s="240"/>
      <c r="I17" s="216"/>
      <c r="J17" s="216"/>
      <c r="K17" s="216"/>
      <c r="L17" s="252"/>
      <c r="M17" s="216"/>
      <c r="N17" s="216"/>
      <c r="O17" s="216"/>
    </row>
    <row r="18" spans="1:20" s="7" customFormat="1">
      <c r="A18" s="138">
        <v>2018</v>
      </c>
      <c r="B18" s="190">
        <v>0.10059999999999999</v>
      </c>
      <c r="C18" s="190">
        <v>0.1348</v>
      </c>
      <c r="D18" s="185">
        <v>8</v>
      </c>
      <c r="E18" s="185">
        <v>0</v>
      </c>
      <c r="F18" s="140"/>
      <c r="G18" s="140"/>
      <c r="H18" s="240"/>
      <c r="I18" s="216"/>
      <c r="J18" s="216"/>
      <c r="K18" s="216"/>
      <c r="L18" s="252"/>
      <c r="M18" s="216"/>
      <c r="N18" s="216"/>
      <c r="O18" s="216"/>
    </row>
    <row r="19" spans="1:20" s="7" customFormat="1">
      <c r="A19" s="138">
        <v>2017</v>
      </c>
      <c r="B19" s="190">
        <v>8.6999999999999994E-2</v>
      </c>
      <c r="C19" s="190">
        <v>0.11360000000000001</v>
      </c>
      <c r="D19" s="185">
        <v>4</v>
      </c>
      <c r="E19" s="185">
        <v>2</v>
      </c>
      <c r="F19" s="140"/>
      <c r="G19" s="140"/>
      <c r="H19" s="240"/>
      <c r="I19" s="216"/>
      <c r="J19" s="216"/>
      <c r="K19" s="216"/>
      <c r="L19" s="252"/>
      <c r="M19" s="216"/>
      <c r="N19" s="216"/>
      <c r="O19" s="216"/>
    </row>
    <row r="20" spans="1:20" s="7" customFormat="1">
      <c r="A20" s="138">
        <v>2016</v>
      </c>
      <c r="B20" s="190">
        <v>8.2000000000000003E-2</v>
      </c>
      <c r="C20" s="190">
        <v>0.1051</v>
      </c>
      <c r="D20" s="185">
        <v>2</v>
      </c>
      <c r="E20" s="185">
        <v>2</v>
      </c>
      <c r="F20" s="140"/>
      <c r="G20" s="140"/>
      <c r="H20" s="240"/>
      <c r="I20" s="216"/>
      <c r="J20" s="216"/>
      <c r="K20" s="216"/>
      <c r="L20" s="252"/>
      <c r="M20" s="216"/>
      <c r="N20" s="216"/>
      <c r="O20" s="216"/>
    </row>
    <row r="21" spans="1:20" s="7" customFormat="1">
      <c r="A21" s="138">
        <v>2015</v>
      </c>
      <c r="B21" s="190">
        <v>0.1</v>
      </c>
      <c r="C21" s="190">
        <v>0.1308</v>
      </c>
      <c r="D21" s="185">
        <v>3</v>
      </c>
      <c r="E21" s="185">
        <v>3</v>
      </c>
      <c r="F21" s="140"/>
      <c r="G21" s="140"/>
      <c r="H21" s="216"/>
      <c r="I21" s="216"/>
      <c r="J21" s="216"/>
      <c r="K21" s="216"/>
      <c r="L21" s="216"/>
      <c r="M21" s="216"/>
      <c r="N21" s="216"/>
    </row>
    <row r="22" spans="1:20" s="7" customFormat="1">
      <c r="A22" s="138">
        <v>2014</v>
      </c>
      <c r="B22" s="190">
        <v>0.1111</v>
      </c>
      <c r="C22" s="190">
        <v>0.17499999999999999</v>
      </c>
      <c r="D22" s="185">
        <v>8</v>
      </c>
      <c r="E22" s="185">
        <v>1</v>
      </c>
      <c r="F22" s="140"/>
      <c r="G22" s="140"/>
      <c r="H22" s="218"/>
      <c r="I22" s="216"/>
      <c r="J22" s="216"/>
      <c r="K22" s="216"/>
      <c r="L22" s="216"/>
      <c r="M22" s="216"/>
      <c r="N22" s="216"/>
    </row>
    <row r="23" spans="1:20" s="7" customFormat="1">
      <c r="A23" s="138">
        <v>2013</v>
      </c>
      <c r="B23" s="190">
        <v>0.1176</v>
      </c>
      <c r="C23" s="190">
        <v>0.20380000000000001</v>
      </c>
      <c r="D23" s="185">
        <v>19</v>
      </c>
      <c r="E23" s="185">
        <v>0</v>
      </c>
      <c r="F23" s="140"/>
      <c r="G23" s="140"/>
      <c r="H23" s="216"/>
      <c r="I23" s="216"/>
      <c r="J23" s="216"/>
      <c r="K23" s="216"/>
      <c r="L23" s="216"/>
      <c r="M23" s="216"/>
      <c r="N23" s="216"/>
    </row>
    <row r="24" spans="1:20" s="7" customFormat="1">
      <c r="A24" s="138">
        <v>2012</v>
      </c>
      <c r="B24" s="190">
        <v>0.125</v>
      </c>
      <c r="C24" s="190">
        <v>0.20200000000000001</v>
      </c>
      <c r="D24" s="185">
        <v>14</v>
      </c>
      <c r="E24" s="185">
        <v>1</v>
      </c>
      <c r="F24" s="140"/>
      <c r="G24" s="140"/>
      <c r="H24" s="216"/>
      <c r="I24" s="216"/>
      <c r="J24" s="216"/>
      <c r="K24" s="216"/>
      <c r="L24" s="216"/>
      <c r="M24" s="216"/>
      <c r="N24" s="216"/>
    </row>
    <row r="25" spans="1:20" s="7" customFormat="1">
      <c r="A25" s="93"/>
      <c r="B25" s="121"/>
      <c r="C25" s="194"/>
      <c r="D25" s="121"/>
      <c r="E25" s="122"/>
      <c r="F25" s="123"/>
      <c r="G25" s="140"/>
      <c r="H25" s="227"/>
      <c r="I25" s="227"/>
      <c r="J25" s="227"/>
      <c r="K25" s="227"/>
      <c r="L25" s="227"/>
      <c r="M25" s="227"/>
      <c r="N25" s="227"/>
    </row>
    <row r="26" spans="1:20" s="7" customFormat="1">
      <c r="A26" s="93"/>
      <c r="B26" s="121"/>
      <c r="C26" s="194"/>
      <c r="D26" s="121"/>
      <c r="E26" s="122"/>
      <c r="F26" s="123"/>
      <c r="K26" s="139"/>
      <c r="L26" s="139"/>
      <c r="M26" s="166"/>
      <c r="N26" s="140"/>
      <c r="O26" s="140"/>
      <c r="P26" s="141"/>
      <c r="Q26" s="142"/>
      <c r="R26" s="142"/>
      <c r="S26" s="142"/>
      <c r="T26" s="142"/>
    </row>
    <row r="27" spans="1:20" s="7" customFormat="1">
      <c r="A27" s="152" t="s">
        <v>137</v>
      </c>
      <c r="B27" s="156" t="s">
        <v>158</v>
      </c>
      <c r="C27" s="157" t="s">
        <v>523</v>
      </c>
      <c r="D27" s="158" t="s">
        <v>524</v>
      </c>
      <c r="E27" s="159"/>
      <c r="F27" s="156" t="s">
        <v>158</v>
      </c>
      <c r="G27" s="157" t="s">
        <v>523</v>
      </c>
      <c r="H27" s="158" t="s">
        <v>524</v>
      </c>
      <c r="I27" s="159"/>
      <c r="J27" s="156" t="s">
        <v>158</v>
      </c>
      <c r="K27" s="157" t="s">
        <v>523</v>
      </c>
      <c r="L27" s="158" t="s">
        <v>524</v>
      </c>
      <c r="M27" s="166"/>
      <c r="N27" s="156" t="s">
        <v>158</v>
      </c>
      <c r="O27" s="157" t="s">
        <v>523</v>
      </c>
      <c r="P27" s="158" t="s">
        <v>524</v>
      </c>
      <c r="Q27" s="142"/>
      <c r="R27" s="142"/>
      <c r="S27" s="142"/>
      <c r="T27" s="142"/>
    </row>
    <row r="28" spans="1:20" s="7" customFormat="1">
      <c r="A28" s="153"/>
      <c r="B28" s="160" t="s">
        <v>107</v>
      </c>
      <c r="C28" s="161" t="s">
        <v>107</v>
      </c>
      <c r="D28" s="162" t="s">
        <v>107</v>
      </c>
      <c r="E28" s="159"/>
      <c r="F28" s="160" t="s">
        <v>154</v>
      </c>
      <c r="G28" s="161" t="s">
        <v>154</v>
      </c>
      <c r="H28" s="162" t="s">
        <v>154</v>
      </c>
      <c r="I28" s="159"/>
      <c r="J28" s="160" t="s">
        <v>422</v>
      </c>
      <c r="K28" s="161" t="s">
        <v>422</v>
      </c>
      <c r="L28" s="162" t="s">
        <v>422</v>
      </c>
      <c r="M28" s="166"/>
      <c r="N28" s="160" t="s">
        <v>543</v>
      </c>
      <c r="O28" s="161" t="s">
        <v>543</v>
      </c>
      <c r="P28" s="162" t="s">
        <v>543</v>
      </c>
      <c r="Q28" s="142"/>
      <c r="R28" s="142"/>
      <c r="S28" s="142"/>
      <c r="T28" s="142"/>
    </row>
    <row r="29" spans="1:20" s="7" customFormat="1">
      <c r="A29" s="155" t="s">
        <v>651</v>
      </c>
      <c r="B29" s="163">
        <v>22</v>
      </c>
      <c r="C29" s="164">
        <v>4</v>
      </c>
      <c r="D29" s="165">
        <v>22</v>
      </c>
      <c r="E29" s="166"/>
      <c r="F29" s="167">
        <v>8.3731597748212296E-3</v>
      </c>
      <c r="G29" s="169">
        <v>1.1064989195514215E-2</v>
      </c>
      <c r="H29" s="168">
        <v>9.1974478791698108E-3</v>
      </c>
      <c r="I29" s="166"/>
      <c r="J29" s="163">
        <v>17</v>
      </c>
      <c r="K29" s="164">
        <v>4</v>
      </c>
      <c r="L29" s="165">
        <v>8</v>
      </c>
      <c r="M29" s="166"/>
      <c r="N29" s="167">
        <v>9.3412191303600609E-3</v>
      </c>
      <c r="O29" s="169">
        <v>2.2098625505106027E-2</v>
      </c>
      <c r="P29" s="168">
        <v>3.0013653981062947E-2</v>
      </c>
      <c r="Q29" s="142"/>
      <c r="R29" s="142"/>
      <c r="S29" s="142"/>
      <c r="T29" s="142"/>
    </row>
    <row r="30" spans="1:20" s="7" customFormat="1">
      <c r="A30" s="155" t="s">
        <v>144</v>
      </c>
      <c r="B30" s="163">
        <v>50</v>
      </c>
      <c r="C30" s="164">
        <v>62</v>
      </c>
      <c r="D30" s="165">
        <v>84</v>
      </c>
      <c r="E30" s="166"/>
      <c r="F30" s="167">
        <v>6.1555688363320819E-3</v>
      </c>
      <c r="G30" s="169">
        <v>1.0418153406884541E-2</v>
      </c>
      <c r="H30" s="168">
        <v>1.24626908408987E-2</v>
      </c>
      <c r="I30" s="166"/>
      <c r="J30" s="163">
        <v>32</v>
      </c>
      <c r="K30" s="164">
        <v>36</v>
      </c>
      <c r="L30" s="165">
        <v>45</v>
      </c>
      <c r="M30" s="166"/>
      <c r="N30" s="167">
        <v>1.8006127854782082E-2</v>
      </c>
      <c r="O30" s="169">
        <v>1.746543887294567E-2</v>
      </c>
      <c r="P30" s="168">
        <v>2.4118406279696948E-2</v>
      </c>
      <c r="Q30" s="142"/>
      <c r="R30" s="142"/>
      <c r="S30" s="142"/>
      <c r="T30" s="142"/>
    </row>
    <row r="31" spans="1:20" s="7" customFormat="1">
      <c r="A31" s="155" t="s">
        <v>142</v>
      </c>
      <c r="B31" s="163">
        <v>38</v>
      </c>
      <c r="C31" s="164">
        <v>18</v>
      </c>
      <c r="D31" s="165">
        <v>26</v>
      </c>
      <c r="E31" s="166"/>
      <c r="F31" s="167">
        <v>2.4619203961053351E-2</v>
      </c>
      <c r="G31" s="169">
        <v>4.1785043070752693E-3</v>
      </c>
      <c r="H31" s="168">
        <v>2.0622162097839906E-2</v>
      </c>
      <c r="I31" s="166"/>
      <c r="J31" s="163">
        <v>35</v>
      </c>
      <c r="K31" s="164">
        <v>5</v>
      </c>
      <c r="L31" s="165">
        <v>16</v>
      </c>
      <c r="M31" s="166"/>
      <c r="N31" s="167">
        <v>2.5123018249698051E-2</v>
      </c>
      <c r="O31" s="169">
        <v>1.5193024959663643E-2</v>
      </c>
      <c r="P31" s="168">
        <v>3.1804107898598374E-2</v>
      </c>
      <c r="Q31" s="142"/>
      <c r="R31" s="142"/>
      <c r="S31" s="142"/>
      <c r="T31" s="142"/>
    </row>
    <row r="32" spans="1:20" s="7" customFormat="1" ht="15.75">
      <c r="A32" s="155" t="s">
        <v>192</v>
      </c>
      <c r="B32" s="163">
        <v>22</v>
      </c>
      <c r="C32" s="164">
        <v>19</v>
      </c>
      <c r="D32" s="165">
        <v>32</v>
      </c>
      <c r="E32" s="166"/>
      <c r="F32" s="167">
        <v>3.4025554987194617E-2</v>
      </c>
      <c r="G32" s="169">
        <v>2.5357581294430009E-2</v>
      </c>
      <c r="H32" s="168">
        <v>1.9897482240465499E-2</v>
      </c>
      <c r="I32" s="166"/>
      <c r="J32" s="163">
        <v>22</v>
      </c>
      <c r="K32" s="164">
        <v>16</v>
      </c>
      <c r="L32" s="165">
        <v>19</v>
      </c>
      <c r="M32" s="166"/>
      <c r="N32" s="167">
        <v>3.4025554987194617E-2</v>
      </c>
      <c r="O32" s="169">
        <v>2.9298615192179817E-2</v>
      </c>
      <c r="P32" s="168">
        <v>2.5330819315626064E-2</v>
      </c>
      <c r="Q32" s="142"/>
      <c r="R32" s="142"/>
      <c r="S32" s="193"/>
      <c r="T32" s="142"/>
    </row>
    <row r="33" spans="1:25" s="7" customFormat="1" ht="15.75">
      <c r="A33" s="155" t="s">
        <v>141</v>
      </c>
      <c r="B33" s="163">
        <v>73</v>
      </c>
      <c r="C33" s="164">
        <v>70</v>
      </c>
      <c r="D33" s="165">
        <v>118</v>
      </c>
      <c r="E33" s="166"/>
      <c r="F33" s="167">
        <v>1.4031139283525375E-2</v>
      </c>
      <c r="G33" s="169">
        <v>2.3030250641385516E-2</v>
      </c>
      <c r="H33" s="168">
        <v>2.8777351331429522E-2</v>
      </c>
      <c r="I33" s="166"/>
      <c r="J33" s="163">
        <v>68</v>
      </c>
      <c r="K33" s="164">
        <v>65</v>
      </c>
      <c r="L33" s="165">
        <v>95</v>
      </c>
      <c r="M33" s="166"/>
      <c r="N33" s="167">
        <v>1.6642697867242293E-2</v>
      </c>
      <c r="O33" s="169">
        <v>2.4197169572067922E-2</v>
      </c>
      <c r="P33" s="168">
        <v>3.5430252287610556E-2</v>
      </c>
      <c r="Q33" s="142"/>
      <c r="R33" s="142"/>
      <c r="S33" s="212"/>
      <c r="T33" s="142"/>
    </row>
    <row r="34" spans="1:25" s="7" customFormat="1" ht="15.75">
      <c r="A34" s="155" t="s">
        <v>140</v>
      </c>
      <c r="B34" s="163">
        <v>61</v>
      </c>
      <c r="C34" s="164">
        <v>35</v>
      </c>
      <c r="D34" s="165">
        <v>74</v>
      </c>
      <c r="E34" s="166"/>
      <c r="F34" s="167">
        <v>1.7134750186218128E-2</v>
      </c>
      <c r="G34" s="169">
        <v>1.4626061439040059E-3</v>
      </c>
      <c r="H34" s="168">
        <v>4.06360900918213E-3</v>
      </c>
      <c r="I34" s="166"/>
      <c r="J34" s="163">
        <v>38</v>
      </c>
      <c r="K34" s="164">
        <v>6</v>
      </c>
      <c r="L34" s="165">
        <v>14</v>
      </c>
      <c r="M34" s="166"/>
      <c r="N34" s="167">
        <v>2.0816034446282633E-2</v>
      </c>
      <c r="O34" s="169">
        <v>1.0269698893714235E-2</v>
      </c>
      <c r="P34" s="168">
        <v>2.7245786016763678E-2</v>
      </c>
      <c r="S34" s="212"/>
    </row>
    <row r="35" spans="1:25" s="7" customFormat="1">
      <c r="A35" s="155" t="s">
        <v>139</v>
      </c>
      <c r="B35" s="163">
        <v>78</v>
      </c>
      <c r="C35" s="164">
        <v>75</v>
      </c>
      <c r="D35" s="165">
        <v>93</v>
      </c>
      <c r="E35" s="166"/>
      <c r="F35" s="167">
        <v>1.3331874564336488E-2</v>
      </c>
      <c r="G35" s="169">
        <v>8.4904333506643954E-3</v>
      </c>
      <c r="H35" s="168">
        <v>7.5594092358427555E-3</v>
      </c>
      <c r="I35" s="166"/>
      <c r="J35" s="163">
        <v>69</v>
      </c>
      <c r="K35" s="164">
        <v>55</v>
      </c>
      <c r="L35" s="165">
        <v>55</v>
      </c>
      <c r="M35" s="166"/>
      <c r="N35" s="167">
        <v>1.5186614541851069E-2</v>
      </c>
      <c r="O35" s="169">
        <v>1.1572394373827913E-2</v>
      </c>
      <c r="P35" s="168">
        <v>1.2379717392070494E-2</v>
      </c>
    </row>
    <row r="36" spans="1:25" s="7" customFormat="1">
      <c r="A36" s="155" t="s">
        <v>193</v>
      </c>
      <c r="B36" s="163">
        <v>69</v>
      </c>
      <c r="C36" s="164">
        <v>44</v>
      </c>
      <c r="D36" s="165">
        <v>67</v>
      </c>
      <c r="E36" s="166"/>
      <c r="F36" s="167">
        <v>6.3036398618210258E-3</v>
      </c>
      <c r="G36" s="169">
        <v>2.1186336680779818E-3</v>
      </c>
      <c r="H36" s="168">
        <v>2.7511498687715617E-3</v>
      </c>
      <c r="I36" s="166"/>
      <c r="J36" s="163">
        <v>37</v>
      </c>
      <c r="K36" s="164">
        <v>12</v>
      </c>
      <c r="L36" s="165">
        <v>13</v>
      </c>
      <c r="M36" s="166"/>
      <c r="N36" s="167">
        <v>7.2051598748774179E-3</v>
      </c>
      <c r="O36" s="169">
        <v>1.0718205573811883E-2</v>
      </c>
      <c r="P36" s="168">
        <v>1.4229698548752822E-2</v>
      </c>
    </row>
    <row r="37" spans="1:25" s="7" customFormat="1">
      <c r="A37" s="155" t="s">
        <v>145</v>
      </c>
      <c r="B37" s="163">
        <v>28</v>
      </c>
      <c r="C37" s="164">
        <v>28</v>
      </c>
      <c r="D37" s="165">
        <v>25</v>
      </c>
      <c r="E37" s="166"/>
      <c r="F37" s="167">
        <v>1.9188047656450494E-2</v>
      </c>
      <c r="G37" s="169">
        <v>1.3547486582656731E-2</v>
      </c>
      <c r="H37" s="168">
        <v>1.0995320911818408E-2</v>
      </c>
      <c r="I37" s="166"/>
      <c r="J37" s="163">
        <v>28</v>
      </c>
      <c r="K37" s="164">
        <v>24</v>
      </c>
      <c r="L37" s="165">
        <v>18</v>
      </c>
      <c r="M37" s="166"/>
      <c r="N37" s="167">
        <v>1.9188047656450494E-2</v>
      </c>
      <c r="O37" s="169">
        <v>1.5575055682240416E-2</v>
      </c>
      <c r="P37" s="168">
        <v>1.5888765888765886E-2</v>
      </c>
    </row>
    <row r="38" spans="1:25" s="7" customFormat="1">
      <c r="A38" s="155" t="s">
        <v>598</v>
      </c>
      <c r="B38" s="163">
        <v>31</v>
      </c>
      <c r="C38" s="164">
        <v>28</v>
      </c>
      <c r="D38" s="165">
        <v>48</v>
      </c>
      <c r="E38" s="166"/>
      <c r="F38" s="167">
        <v>3.4152540716490681E-2</v>
      </c>
      <c r="G38" s="169">
        <v>4.4249945251405597E-2</v>
      </c>
      <c r="H38" s="168">
        <v>4.3978628527765705E-2</v>
      </c>
      <c r="I38" s="166"/>
      <c r="J38" s="163">
        <v>29</v>
      </c>
      <c r="K38" s="164">
        <v>27</v>
      </c>
      <c r="L38" s="165">
        <v>45</v>
      </c>
      <c r="M38" s="166"/>
      <c r="N38" s="167">
        <v>3.6743779799259559E-2</v>
      </c>
      <c r="O38" s="169">
        <v>4.7414131704920662E-2</v>
      </c>
      <c r="P38" s="168">
        <v>4.7095751085467263E-2</v>
      </c>
    </row>
    <row r="39" spans="1:25" s="48" customFormat="1">
      <c r="A39" s="155" t="s">
        <v>143</v>
      </c>
      <c r="B39" s="163">
        <v>31</v>
      </c>
      <c r="C39" s="164">
        <v>15</v>
      </c>
      <c r="D39" s="165">
        <v>13</v>
      </c>
      <c r="E39" s="166"/>
      <c r="F39" s="167">
        <v>2.9775174146593777E-2</v>
      </c>
      <c r="G39" s="169">
        <v>3.7877494977076855E-2</v>
      </c>
      <c r="H39" s="168">
        <v>3.3491370850145016E-2</v>
      </c>
      <c r="I39" s="166"/>
      <c r="J39" s="163">
        <v>31</v>
      </c>
      <c r="K39" s="164">
        <v>15</v>
      </c>
      <c r="L39" s="165">
        <v>13</v>
      </c>
      <c r="M39" s="166"/>
      <c r="N39" s="167">
        <v>2.9775174146593777E-2</v>
      </c>
      <c r="O39" s="169">
        <v>3.7877494977076855E-2</v>
      </c>
      <c r="P39" s="168">
        <v>3.3491370850145016E-2</v>
      </c>
      <c r="Q39" s="7"/>
      <c r="R39" s="7"/>
      <c r="S39" s="7"/>
      <c r="T39" s="7"/>
      <c r="U39" s="7"/>
      <c r="V39" s="7"/>
      <c r="W39" s="7"/>
      <c r="X39" s="7"/>
      <c r="Y39" s="7"/>
    </row>
    <row r="40" spans="1:25">
      <c r="A40" s="202" t="s">
        <v>525</v>
      </c>
      <c r="B40" s="163">
        <v>503</v>
      </c>
      <c r="C40" s="164">
        <v>401</v>
      </c>
      <c r="D40" s="165">
        <v>602</v>
      </c>
      <c r="E40" s="166"/>
      <c r="F40" s="167">
        <v>1.2557307124964489E-2</v>
      </c>
      <c r="G40" s="167">
        <v>1.4068481824062524E-2</v>
      </c>
      <c r="H40" s="168">
        <v>1.5635968596574106E-2</v>
      </c>
      <c r="I40" s="166"/>
      <c r="J40" s="163">
        <v>406</v>
      </c>
      <c r="K40" s="164">
        <v>265</v>
      </c>
      <c r="L40" s="165">
        <v>341</v>
      </c>
      <c r="N40" s="167">
        <v>1.5265889443710162E-2</v>
      </c>
      <c r="O40" s="169">
        <v>2.1667319987567792E-2</v>
      </c>
      <c r="P40" s="168">
        <v>2.7783272826633638E-2</v>
      </c>
      <c r="Q40" s="48"/>
      <c r="R40" s="48"/>
      <c r="S40" s="48"/>
      <c r="T40" s="48"/>
      <c r="U40" s="48"/>
      <c r="V40" s="48"/>
      <c r="W40" s="48"/>
      <c r="X40" s="48"/>
      <c r="Y40" s="48"/>
    </row>
    <row r="41" spans="1:25">
      <c r="A41" s="154"/>
      <c r="B41" s="150"/>
      <c r="C41" s="151"/>
      <c r="D41" s="150"/>
      <c r="E41" s="151"/>
      <c r="F41" s="123"/>
      <c r="G41" s="7"/>
      <c r="H41" s="7"/>
      <c r="I41" s="7"/>
      <c r="J41" s="7"/>
      <c r="K41" s="139"/>
      <c r="L41" s="139"/>
      <c r="N41" s="140"/>
      <c r="O41" s="140"/>
      <c r="P41" s="141"/>
    </row>
    <row r="42" spans="1:25">
      <c r="A42" s="5"/>
      <c r="B42" s="103" t="s">
        <v>138</v>
      </c>
      <c r="C42" s="12" t="s">
        <v>351</v>
      </c>
      <c r="D42" s="12" t="s">
        <v>190</v>
      </c>
      <c r="E42" s="103" t="s">
        <v>191</v>
      </c>
      <c r="F42" s="7"/>
      <c r="G42" s="48"/>
      <c r="K42" s="7"/>
      <c r="L42" s="7"/>
      <c r="N42" s="7"/>
      <c r="O42" s="7"/>
      <c r="P42" s="7"/>
    </row>
    <row r="43" spans="1:25">
      <c r="A43" s="5" t="s">
        <v>839</v>
      </c>
      <c r="B43" s="65">
        <v>36</v>
      </c>
      <c r="C43" s="65">
        <v>0</v>
      </c>
      <c r="D43" s="65">
        <v>0</v>
      </c>
      <c r="E43" s="65">
        <v>1</v>
      </c>
      <c r="F43" s="7"/>
      <c r="G43" s="48"/>
      <c r="K43" s="7"/>
      <c r="L43" s="7"/>
      <c r="N43" s="7"/>
      <c r="O43" s="7"/>
      <c r="P43" s="7"/>
    </row>
    <row r="44" spans="1:25">
      <c r="A44" s="109" t="s">
        <v>838</v>
      </c>
      <c r="B44" s="115">
        <v>34</v>
      </c>
      <c r="C44" s="115">
        <v>0</v>
      </c>
      <c r="D44" s="115">
        <v>1</v>
      </c>
      <c r="E44" s="115">
        <v>0</v>
      </c>
      <c r="F44" s="7"/>
      <c r="G44" s="48"/>
      <c r="K44" s="7"/>
      <c r="L44" s="7"/>
      <c r="N44" s="7"/>
      <c r="O44" s="7"/>
      <c r="P44" s="7"/>
    </row>
    <row r="45" spans="1:25">
      <c r="A45" s="109" t="s">
        <v>777</v>
      </c>
      <c r="B45" s="115">
        <v>32</v>
      </c>
      <c r="C45" s="115">
        <v>1</v>
      </c>
      <c r="D45" s="115">
        <v>0</v>
      </c>
      <c r="E45" s="115">
        <v>0</v>
      </c>
      <c r="F45" s="7"/>
      <c r="G45" s="48"/>
      <c r="K45" s="7"/>
      <c r="L45" s="7"/>
      <c r="N45" s="7"/>
      <c r="O45" s="7"/>
      <c r="P45" s="7"/>
    </row>
    <row r="46" spans="1:25">
      <c r="A46" s="109" t="s">
        <v>766</v>
      </c>
      <c r="B46" s="115">
        <v>33</v>
      </c>
      <c r="C46" s="115">
        <v>0</v>
      </c>
      <c r="D46" s="115">
        <v>0</v>
      </c>
      <c r="E46" s="115">
        <v>0</v>
      </c>
      <c r="F46" s="7"/>
      <c r="G46" s="48"/>
      <c r="K46" s="7"/>
      <c r="L46" s="7"/>
      <c r="N46" s="7"/>
      <c r="O46" s="7"/>
      <c r="P46" s="7"/>
    </row>
    <row r="47" spans="1:25">
      <c r="A47" s="109" t="s">
        <v>746</v>
      </c>
      <c r="B47" s="115">
        <v>32</v>
      </c>
      <c r="C47" s="115">
        <v>0</v>
      </c>
      <c r="D47" s="115">
        <v>1</v>
      </c>
      <c r="E47" s="115">
        <v>0</v>
      </c>
      <c r="F47" s="7"/>
      <c r="G47" s="48"/>
      <c r="K47" s="7"/>
      <c r="L47" s="7"/>
      <c r="N47" s="7"/>
      <c r="O47" s="7"/>
      <c r="P47" s="7"/>
    </row>
    <row r="48" spans="1:25">
      <c r="A48" s="109" t="s">
        <v>691</v>
      </c>
      <c r="B48" s="115">
        <v>41</v>
      </c>
      <c r="C48" s="115">
        <v>1</v>
      </c>
      <c r="D48" s="115">
        <v>0</v>
      </c>
      <c r="E48" s="115">
        <v>0</v>
      </c>
      <c r="F48" s="7"/>
      <c r="G48" s="48"/>
      <c r="K48" s="7"/>
      <c r="L48" s="7"/>
      <c r="N48" s="7"/>
      <c r="O48" s="7"/>
      <c r="P48" s="7"/>
    </row>
    <row r="49" spans="1:25">
      <c r="A49" s="109" t="s">
        <v>663</v>
      </c>
      <c r="B49" s="115">
        <v>36</v>
      </c>
      <c r="C49" s="115">
        <v>0</v>
      </c>
      <c r="D49" s="115">
        <v>0</v>
      </c>
      <c r="E49" s="115">
        <v>0</v>
      </c>
      <c r="F49" s="48"/>
      <c r="H49" s="48"/>
      <c r="I49" s="48"/>
      <c r="J49" s="48"/>
      <c r="K49" s="48"/>
      <c r="L49" s="48"/>
      <c r="N49" s="48"/>
      <c r="O49" s="48"/>
      <c r="P49" s="48"/>
    </row>
    <row r="50" spans="1:25">
      <c r="A50" s="109" t="s">
        <v>662</v>
      </c>
      <c r="B50" s="115">
        <v>43</v>
      </c>
      <c r="C50" s="115">
        <v>1</v>
      </c>
      <c r="D50" s="115">
        <v>0</v>
      </c>
      <c r="E50" s="115">
        <v>0</v>
      </c>
    </row>
    <row r="51" spans="1:25" s="7" customFormat="1">
      <c r="A51" s="136"/>
      <c r="B51" s="101"/>
      <c r="C51" s="65"/>
      <c r="D51" s="101"/>
      <c r="E51" s="101"/>
      <c r="F51" s="95"/>
      <c r="G51" s="95"/>
      <c r="H51" s="95"/>
      <c r="I51" s="95"/>
      <c r="J51" s="95"/>
      <c r="K51" s="95"/>
      <c r="L51" s="95"/>
      <c r="M51" s="139"/>
      <c r="N51" s="95"/>
      <c r="O51" s="95"/>
      <c r="P51" s="95"/>
      <c r="Q51" s="95"/>
      <c r="R51" s="95"/>
      <c r="S51" s="95"/>
      <c r="T51" s="95"/>
      <c r="U51" s="95"/>
      <c r="V51" s="95"/>
      <c r="W51" s="95"/>
      <c r="X51" s="95"/>
      <c r="Y51" s="95"/>
    </row>
    <row r="52" spans="1:25" s="7" customFormat="1">
      <c r="A52" s="111"/>
      <c r="B52" s="112" t="s">
        <v>189</v>
      </c>
      <c r="C52" s="112" t="s">
        <v>383</v>
      </c>
      <c r="D52" s="112" t="s">
        <v>384</v>
      </c>
      <c r="E52" s="112" t="s">
        <v>385</v>
      </c>
      <c r="F52" s="124"/>
      <c r="G52" s="95"/>
      <c r="L52" s="139"/>
      <c r="M52" s="139"/>
      <c r="N52" s="139"/>
      <c r="O52" s="140"/>
      <c r="P52" s="140"/>
      <c r="Q52" s="140"/>
      <c r="R52" s="142"/>
      <c r="S52" s="142"/>
      <c r="T52" s="142"/>
      <c r="U52" s="142"/>
    </row>
    <row r="53" spans="1:25" s="7" customFormat="1">
      <c r="A53" s="111" t="s">
        <v>107</v>
      </c>
      <c r="B53" s="112"/>
      <c r="C53" s="112"/>
      <c r="D53" s="112" t="s">
        <v>189</v>
      </c>
      <c r="E53" s="112" t="s">
        <v>189</v>
      </c>
      <c r="F53" s="124"/>
      <c r="G53" s="95"/>
      <c r="L53" s="139"/>
      <c r="M53" s="139"/>
      <c r="N53" s="139"/>
      <c r="O53" s="140"/>
      <c r="P53" s="140"/>
      <c r="Q53" s="140"/>
      <c r="R53" s="142"/>
      <c r="S53" s="142"/>
      <c r="T53" s="142"/>
      <c r="U53" s="142"/>
    </row>
    <row r="54" spans="1:25" s="7" customFormat="1">
      <c r="A54" s="109" t="s">
        <v>747</v>
      </c>
      <c r="B54" s="115">
        <v>44</v>
      </c>
      <c r="C54" s="116" t="e">
        <v>#DIV/0!</v>
      </c>
      <c r="D54" s="115">
        <v>44</v>
      </c>
      <c r="E54" s="115">
        <v>0</v>
      </c>
      <c r="F54" s="115"/>
      <c r="G54" s="116"/>
      <c r="H54" s="115"/>
      <c r="I54" s="115"/>
      <c r="L54" s="139"/>
      <c r="M54" s="139"/>
      <c r="N54" s="139"/>
      <c r="O54" s="140"/>
      <c r="P54" s="140"/>
      <c r="Q54" s="140"/>
      <c r="R54" s="142"/>
      <c r="S54" s="142"/>
      <c r="T54" s="142"/>
      <c r="U54" s="142"/>
    </row>
    <row r="55" spans="1:25" s="7" customFormat="1">
      <c r="A55" s="109" t="s">
        <v>748</v>
      </c>
      <c r="B55" s="115">
        <v>36</v>
      </c>
      <c r="C55" s="116" t="e">
        <v>#DIV/0!</v>
      </c>
      <c r="D55" s="115">
        <v>36</v>
      </c>
      <c r="E55" s="115">
        <v>0</v>
      </c>
      <c r="F55" s="115"/>
      <c r="G55" s="116"/>
      <c r="H55" s="115"/>
      <c r="I55" s="115"/>
      <c r="L55" s="139"/>
      <c r="M55" s="139"/>
      <c r="N55" s="139"/>
      <c r="O55" s="140"/>
      <c r="P55" s="140"/>
      <c r="Q55" s="140"/>
      <c r="R55" s="142"/>
      <c r="S55" s="142"/>
      <c r="T55" s="142"/>
      <c r="U55" s="142"/>
    </row>
    <row r="56" spans="1:25" s="7" customFormat="1">
      <c r="A56" s="109" t="s">
        <v>749</v>
      </c>
      <c r="B56" s="115">
        <v>42</v>
      </c>
      <c r="C56" s="116" t="e">
        <v>#DIV/0!</v>
      </c>
      <c r="D56" s="115">
        <v>42</v>
      </c>
      <c r="E56" s="115">
        <v>0</v>
      </c>
      <c r="F56" s="115"/>
      <c r="G56" s="116"/>
      <c r="H56" s="115"/>
      <c r="I56" s="115"/>
      <c r="L56" s="139"/>
      <c r="M56" s="139"/>
      <c r="N56" s="139"/>
      <c r="O56" s="140"/>
      <c r="P56" s="140"/>
      <c r="Q56" s="140"/>
      <c r="R56" s="142"/>
      <c r="S56" s="142"/>
      <c r="T56" s="142"/>
      <c r="U56" s="142"/>
    </row>
    <row r="57" spans="1:25" s="7" customFormat="1">
      <c r="A57" s="109" t="s">
        <v>750</v>
      </c>
      <c r="B57" s="115">
        <v>34</v>
      </c>
      <c r="C57" s="116">
        <v>33</v>
      </c>
      <c r="D57" s="115">
        <v>33</v>
      </c>
      <c r="E57" s="115">
        <v>1</v>
      </c>
      <c r="F57" s="115"/>
      <c r="G57" s="116"/>
      <c r="H57" s="115"/>
      <c r="I57" s="115"/>
      <c r="L57" s="139"/>
      <c r="M57" s="139"/>
      <c r="N57" s="139"/>
      <c r="O57" s="140"/>
      <c r="P57" s="140"/>
      <c r="Q57" s="140"/>
      <c r="R57" s="142"/>
      <c r="S57" s="142"/>
      <c r="T57" s="142"/>
      <c r="U57" s="142"/>
    </row>
    <row r="58" spans="1:25" s="7" customFormat="1">
      <c r="A58" s="109" t="s">
        <v>778</v>
      </c>
      <c r="B58" s="115">
        <v>33</v>
      </c>
      <c r="C58" s="116" t="e">
        <v>#DIV/0!</v>
      </c>
      <c r="D58" s="115">
        <v>33</v>
      </c>
      <c r="E58" s="115">
        <v>0</v>
      </c>
      <c r="F58" s="115"/>
      <c r="G58" s="116"/>
      <c r="H58" s="115"/>
      <c r="I58" s="115"/>
      <c r="L58" s="139"/>
      <c r="M58" s="139"/>
      <c r="N58" s="139"/>
      <c r="O58" s="140"/>
      <c r="P58" s="140"/>
      <c r="Q58" s="140"/>
      <c r="R58" s="142"/>
      <c r="S58" s="142"/>
      <c r="T58" s="142"/>
      <c r="U58" s="142"/>
    </row>
    <row r="59" spans="1:25" s="7" customFormat="1">
      <c r="A59" s="109" t="s">
        <v>811</v>
      </c>
      <c r="B59" s="115">
        <v>33</v>
      </c>
      <c r="C59" s="116" t="e">
        <v>#DIV/0!</v>
      </c>
      <c r="D59" s="115">
        <v>33</v>
      </c>
      <c r="E59" s="115">
        <v>0</v>
      </c>
      <c r="F59" s="115"/>
      <c r="G59" s="116"/>
      <c r="H59" s="115"/>
      <c r="I59" s="115"/>
      <c r="L59" s="139"/>
      <c r="M59" s="139"/>
      <c r="N59" s="139"/>
      <c r="O59" s="140"/>
      <c r="P59" s="140"/>
      <c r="Q59" s="140"/>
      <c r="R59" s="142"/>
      <c r="S59" s="142"/>
      <c r="T59" s="142"/>
      <c r="U59" s="142"/>
    </row>
    <row r="60" spans="1:25" s="7" customFormat="1">
      <c r="A60" s="109" t="s">
        <v>840</v>
      </c>
      <c r="B60" s="115">
        <v>36</v>
      </c>
      <c r="C60" s="116">
        <v>35</v>
      </c>
      <c r="D60" s="115">
        <v>35</v>
      </c>
      <c r="E60" s="115">
        <v>1</v>
      </c>
      <c r="F60" s="115"/>
      <c r="G60" s="116"/>
      <c r="H60" s="115"/>
      <c r="I60" s="115"/>
      <c r="K60" s="139"/>
      <c r="L60" s="139"/>
      <c r="M60" s="139"/>
      <c r="N60" s="140"/>
      <c r="O60" s="140"/>
      <c r="P60" s="141"/>
      <c r="Q60" s="140"/>
      <c r="R60" s="142"/>
      <c r="S60" s="142"/>
      <c r="T60" s="142"/>
      <c r="U60" s="142"/>
    </row>
    <row r="61" spans="1:25" s="7" customFormat="1">
      <c r="A61" s="239" t="s">
        <v>846</v>
      </c>
      <c r="B61" s="115">
        <v>37</v>
      </c>
      <c r="C61" s="116">
        <v>36</v>
      </c>
      <c r="D61" s="115">
        <v>36</v>
      </c>
      <c r="E61" s="115">
        <v>1</v>
      </c>
      <c r="F61" s="115"/>
      <c r="G61" s="116"/>
      <c r="H61" s="115"/>
      <c r="I61" s="115"/>
      <c r="K61" s="139"/>
      <c r="L61" s="139"/>
      <c r="M61" s="139"/>
      <c r="N61" s="140"/>
      <c r="O61" s="140"/>
      <c r="P61" s="141"/>
      <c r="Q61" s="142"/>
      <c r="R61" s="142"/>
      <c r="S61" s="142"/>
      <c r="T61" s="142"/>
    </row>
    <row r="62" spans="1:25" s="7" customFormat="1">
      <c r="A62" s="109"/>
      <c r="B62" s="110"/>
      <c r="C62" s="108"/>
      <c r="D62" s="110"/>
      <c r="E62" s="110"/>
      <c r="F62" s="110"/>
      <c r="K62" s="139"/>
      <c r="L62" s="139"/>
      <c r="M62" s="139"/>
      <c r="N62" s="140"/>
      <c r="O62" s="140"/>
      <c r="P62" s="141"/>
      <c r="Q62" s="142"/>
      <c r="R62" s="142"/>
      <c r="S62" s="142"/>
      <c r="T62" s="142"/>
    </row>
    <row r="63" spans="1:25" s="7" customFormat="1">
      <c r="A63" s="111" t="s">
        <v>386</v>
      </c>
      <c r="B63" s="112" t="s">
        <v>387</v>
      </c>
      <c r="C63" s="112" t="s">
        <v>169</v>
      </c>
      <c r="D63" s="112" t="s">
        <v>384</v>
      </c>
      <c r="E63" s="112" t="s">
        <v>385</v>
      </c>
      <c r="F63" s="112"/>
      <c r="K63" s="139"/>
      <c r="L63" s="139"/>
      <c r="M63" s="139"/>
      <c r="N63" s="140"/>
      <c r="O63" s="140"/>
      <c r="P63" s="141"/>
      <c r="Q63" s="142"/>
      <c r="R63" s="142"/>
      <c r="S63" s="142"/>
      <c r="T63" s="142"/>
    </row>
    <row r="64" spans="1:25" s="7" customFormat="1">
      <c r="A64" s="109" t="s">
        <v>747</v>
      </c>
      <c r="B64" s="114">
        <v>4523.8999999999996</v>
      </c>
      <c r="C64" s="114">
        <v>4523.8999999999996</v>
      </c>
      <c r="D64" s="114">
        <v>4523.8999999999996</v>
      </c>
      <c r="E64" s="114">
        <v>0</v>
      </c>
      <c r="F64" s="114"/>
      <c r="G64" s="114"/>
      <c r="H64" s="114"/>
      <c r="I64" s="114"/>
      <c r="K64" s="139"/>
      <c r="L64" s="139"/>
      <c r="M64" s="139"/>
      <c r="N64" s="140"/>
      <c r="O64" s="140"/>
      <c r="P64" s="141"/>
      <c r="Q64" s="142"/>
      <c r="R64" s="142"/>
      <c r="S64" s="142"/>
      <c r="T64" s="142"/>
    </row>
    <row r="65" spans="1:25" s="7" customFormat="1">
      <c r="A65" s="109" t="s">
        <v>748</v>
      </c>
      <c r="B65" s="114">
        <v>4832.43</v>
      </c>
      <c r="C65" s="114">
        <v>4832.43</v>
      </c>
      <c r="D65" s="114">
        <v>4832.43</v>
      </c>
      <c r="E65" s="114">
        <v>0</v>
      </c>
      <c r="F65" s="114"/>
      <c r="G65" s="114"/>
      <c r="H65" s="114"/>
      <c r="I65" s="114"/>
      <c r="K65" s="139"/>
      <c r="L65" s="139"/>
      <c r="M65" s="139"/>
      <c r="N65" s="140"/>
      <c r="O65" s="140"/>
      <c r="P65" s="141"/>
      <c r="Q65" s="142"/>
      <c r="R65" s="142"/>
      <c r="S65" s="142"/>
      <c r="T65" s="142"/>
    </row>
    <row r="66" spans="1:25" s="7" customFormat="1">
      <c r="A66" s="109" t="s">
        <v>749</v>
      </c>
      <c r="B66" s="114">
        <v>3904.75</v>
      </c>
      <c r="C66" s="114">
        <v>3904.75</v>
      </c>
      <c r="D66" s="114">
        <v>3904.75</v>
      </c>
      <c r="E66" s="114">
        <v>0</v>
      </c>
      <c r="F66" s="114"/>
      <c r="G66" s="114"/>
      <c r="H66" s="114"/>
      <c r="I66" s="114"/>
      <c r="K66" s="139"/>
      <c r="L66" s="139"/>
      <c r="M66" s="139"/>
      <c r="N66" s="140"/>
      <c r="O66" s="140"/>
      <c r="P66" s="141"/>
      <c r="Q66" s="142"/>
      <c r="R66" s="142"/>
      <c r="S66" s="142"/>
      <c r="T66" s="142"/>
    </row>
    <row r="67" spans="1:25" s="7" customFormat="1">
      <c r="A67" s="109" t="s">
        <v>750</v>
      </c>
      <c r="B67" s="114">
        <v>6833.07</v>
      </c>
      <c r="C67" s="114">
        <v>6087.8899999999994</v>
      </c>
      <c r="D67" s="114">
        <v>6460.48</v>
      </c>
      <c r="E67" s="114">
        <v>-372.59</v>
      </c>
      <c r="F67" s="114"/>
      <c r="G67" s="114"/>
      <c r="H67" s="114"/>
      <c r="I67" s="114"/>
      <c r="K67" s="139"/>
      <c r="L67" s="139"/>
      <c r="M67" s="139"/>
      <c r="N67" s="140"/>
      <c r="O67" s="140"/>
      <c r="P67" s="141"/>
      <c r="Q67" s="142"/>
      <c r="R67" s="142"/>
      <c r="S67" s="142"/>
      <c r="T67" s="142"/>
    </row>
    <row r="68" spans="1:25">
      <c r="A68" s="109" t="s">
        <v>778</v>
      </c>
      <c r="B68" s="114">
        <v>5516.5</v>
      </c>
      <c r="C68" s="114">
        <v>5516.5</v>
      </c>
      <c r="D68" s="114">
        <v>5516.5</v>
      </c>
      <c r="E68" s="114">
        <v>0</v>
      </c>
      <c r="F68" s="114"/>
      <c r="G68" s="114"/>
      <c r="H68" s="114"/>
      <c r="I68" s="114"/>
      <c r="J68" s="7"/>
      <c r="K68" s="139"/>
      <c r="M68" s="139"/>
      <c r="N68" s="140"/>
      <c r="O68" s="140"/>
      <c r="Q68" s="142"/>
      <c r="R68" s="142"/>
      <c r="S68" s="142"/>
      <c r="T68" s="142"/>
      <c r="U68" s="7"/>
      <c r="V68" s="7"/>
      <c r="W68" s="7"/>
      <c r="X68" s="7"/>
      <c r="Y68" s="7"/>
    </row>
    <row r="69" spans="1:25">
      <c r="A69" s="109" t="s">
        <v>811</v>
      </c>
      <c r="B69" s="114">
        <v>4394.83</v>
      </c>
      <c r="C69" s="114">
        <v>4394.83</v>
      </c>
      <c r="D69" s="114">
        <v>4394.83</v>
      </c>
      <c r="E69" s="114">
        <v>0</v>
      </c>
      <c r="F69" s="114"/>
      <c r="G69" s="114"/>
      <c r="H69" s="114"/>
      <c r="I69" s="114"/>
      <c r="J69" s="7"/>
      <c r="K69" s="139"/>
      <c r="M69" s="139"/>
      <c r="N69" s="140"/>
      <c r="O69" s="140"/>
    </row>
    <row r="70" spans="1:25">
      <c r="A70" s="109" t="s">
        <v>840</v>
      </c>
      <c r="B70" s="114">
        <v>3031.11</v>
      </c>
      <c r="C70" s="114">
        <v>1444.73</v>
      </c>
      <c r="D70" s="114">
        <v>2237.92</v>
      </c>
      <c r="E70" s="114">
        <v>-793.19</v>
      </c>
      <c r="F70" s="114"/>
      <c r="G70" s="114"/>
      <c r="H70" s="114"/>
      <c r="I70" s="114"/>
      <c r="J70" s="7"/>
      <c r="K70" s="139"/>
      <c r="M70" s="139"/>
      <c r="N70" s="140"/>
      <c r="O70" s="140"/>
    </row>
    <row r="71" spans="1:25">
      <c r="A71" s="239" t="s">
        <v>841</v>
      </c>
      <c r="B71" s="114">
        <v>4487.84</v>
      </c>
      <c r="C71" s="114">
        <v>2759.54</v>
      </c>
      <c r="D71" s="114">
        <v>3623.69</v>
      </c>
      <c r="E71" s="114">
        <v>-864.15</v>
      </c>
      <c r="F71" s="114"/>
      <c r="G71" s="114"/>
      <c r="H71" s="114"/>
      <c r="I71" s="114"/>
      <c r="J71" s="7"/>
      <c r="K71" s="139"/>
      <c r="M71" s="139"/>
      <c r="N71" s="140"/>
      <c r="O71" s="140"/>
    </row>
    <row r="72" spans="1:25">
      <c r="A72" s="111" t="s">
        <v>645</v>
      </c>
      <c r="B72" s="178"/>
      <c r="C72" s="178"/>
      <c r="D72" s="178"/>
      <c r="E72" s="178"/>
      <c r="F72" s="124"/>
      <c r="H72" s="7"/>
      <c r="I72" s="7"/>
      <c r="J72" s="7"/>
      <c r="K72" s="7"/>
      <c r="L72" s="139"/>
      <c r="N72" s="139"/>
      <c r="O72" s="140"/>
      <c r="P72" s="140"/>
    </row>
    <row r="73" spans="1:25">
      <c r="A73" s="195"/>
      <c r="B73" s="178"/>
      <c r="C73" s="178"/>
      <c r="D73" s="178"/>
      <c r="E73" s="178"/>
      <c r="F73" s="124"/>
      <c r="H73" s="7"/>
      <c r="I73" s="7"/>
      <c r="J73" s="7"/>
      <c r="K73" s="7"/>
      <c r="L73" s="139"/>
      <c r="N73" s="139"/>
      <c r="O73" s="140"/>
      <c r="P73" s="140"/>
    </row>
    <row r="74" spans="1:25">
      <c r="A74" s="195"/>
      <c r="B74" s="178"/>
      <c r="C74" s="178"/>
      <c r="D74" s="178"/>
      <c r="E74" s="178"/>
      <c r="F74" s="124"/>
      <c r="H74" s="7"/>
      <c r="I74" s="7"/>
      <c r="J74" s="7"/>
      <c r="K74" s="7"/>
      <c r="L74" s="139"/>
      <c r="N74" s="139"/>
      <c r="O74" s="140"/>
      <c r="P74" s="140"/>
    </row>
    <row r="75" spans="1:25">
      <c r="A75" s="195"/>
      <c r="B75" s="178"/>
      <c r="C75" s="178"/>
      <c r="D75" s="178"/>
      <c r="E75" s="178"/>
      <c r="F75" s="124"/>
      <c r="H75" s="7"/>
      <c r="I75" s="7"/>
      <c r="J75" s="7"/>
      <c r="K75" s="7"/>
      <c r="L75" s="139"/>
      <c r="N75" s="139"/>
      <c r="O75" s="140"/>
      <c r="P75" s="140"/>
    </row>
    <row r="76" spans="1:25">
      <c r="A76" s="195"/>
      <c r="B76" s="186" t="s">
        <v>138</v>
      </c>
      <c r="C76" s="186" t="s">
        <v>351</v>
      </c>
      <c r="D76" s="186" t="s">
        <v>190</v>
      </c>
      <c r="E76" s="186" t="s">
        <v>191</v>
      </c>
      <c r="F76" s="124"/>
      <c r="H76" s="7"/>
      <c r="I76" s="7"/>
      <c r="J76" s="7"/>
      <c r="K76" s="7"/>
      <c r="L76" s="139"/>
      <c r="N76" s="139"/>
      <c r="O76" s="140"/>
      <c r="P76" s="140"/>
    </row>
    <row r="77" spans="1:25">
      <c r="A77" s="192">
        <v>2025</v>
      </c>
      <c r="B77" s="178">
        <v>36</v>
      </c>
      <c r="C77" s="178">
        <v>0</v>
      </c>
      <c r="D77" s="178">
        <v>0</v>
      </c>
      <c r="E77" s="178">
        <v>1</v>
      </c>
      <c r="F77" s="124"/>
      <c r="H77" s="7"/>
      <c r="I77" s="7"/>
      <c r="J77" s="7"/>
      <c r="K77" s="7"/>
      <c r="L77" s="139"/>
      <c r="N77" s="139"/>
      <c r="O77" s="140"/>
      <c r="P77" s="140"/>
    </row>
    <row r="78" spans="1:25">
      <c r="A78" s="192">
        <v>2024</v>
      </c>
      <c r="B78" s="178">
        <v>342</v>
      </c>
      <c r="C78" s="178">
        <v>8</v>
      </c>
      <c r="D78" s="178">
        <v>15</v>
      </c>
      <c r="E78" s="178">
        <v>2</v>
      </c>
      <c r="F78" s="124"/>
      <c r="H78" s="7"/>
      <c r="I78" s="7"/>
      <c r="J78" s="7"/>
      <c r="K78" s="7"/>
      <c r="L78" s="139"/>
      <c r="N78" s="139"/>
      <c r="O78" s="140"/>
      <c r="P78" s="140"/>
    </row>
    <row r="79" spans="1:25">
      <c r="A79" s="192">
        <v>2023</v>
      </c>
      <c r="B79" s="178">
        <v>348</v>
      </c>
      <c r="C79" s="178">
        <v>11</v>
      </c>
      <c r="D79" s="178">
        <v>26</v>
      </c>
      <c r="E79" s="178">
        <v>4</v>
      </c>
      <c r="F79" s="124"/>
      <c r="H79" s="7"/>
      <c r="I79" s="7"/>
      <c r="J79" s="7"/>
      <c r="K79" s="7"/>
      <c r="L79" s="139"/>
      <c r="N79" s="139"/>
      <c r="O79" s="140"/>
      <c r="P79" s="140"/>
    </row>
    <row r="80" spans="1:25">
      <c r="A80" s="192">
        <v>2022</v>
      </c>
      <c r="B80" s="178">
        <v>377</v>
      </c>
      <c r="C80" s="178">
        <v>7</v>
      </c>
      <c r="D80" s="178">
        <v>5</v>
      </c>
      <c r="E80" s="178">
        <v>0</v>
      </c>
      <c r="F80" s="124"/>
      <c r="H80" s="7"/>
      <c r="I80" s="7"/>
      <c r="J80" s="7"/>
      <c r="K80" s="7"/>
      <c r="L80" s="139"/>
      <c r="N80" s="139"/>
      <c r="O80" s="140"/>
      <c r="P80" s="140"/>
    </row>
    <row r="81" spans="1:25">
      <c r="A81" s="192">
        <v>2021</v>
      </c>
      <c r="B81" s="178">
        <v>353</v>
      </c>
      <c r="C81" s="178">
        <v>19</v>
      </c>
      <c r="D81" s="178">
        <v>4</v>
      </c>
      <c r="E81" s="178">
        <v>1</v>
      </c>
      <c r="F81" s="124"/>
      <c r="H81" s="7"/>
      <c r="I81" s="7"/>
      <c r="J81" s="7"/>
      <c r="K81" s="7"/>
      <c r="L81" s="139"/>
      <c r="N81" s="139"/>
      <c r="O81" s="140"/>
      <c r="P81" s="140"/>
    </row>
    <row r="82" spans="1:25">
      <c r="A82" s="192">
        <v>2020</v>
      </c>
      <c r="B82" s="178">
        <v>287</v>
      </c>
      <c r="C82" s="178">
        <v>11</v>
      </c>
      <c r="D82" s="178">
        <v>27</v>
      </c>
      <c r="E82" s="178">
        <v>42</v>
      </c>
      <c r="F82" s="124"/>
      <c r="H82" s="7"/>
      <c r="I82" s="7"/>
      <c r="J82" s="7"/>
      <c r="K82" s="7"/>
      <c r="L82" s="139"/>
      <c r="N82" s="139"/>
      <c r="O82" s="140"/>
      <c r="P82" s="140"/>
    </row>
    <row r="83" spans="1:25">
      <c r="A83" s="192">
        <v>2019</v>
      </c>
      <c r="B83" s="178">
        <v>355</v>
      </c>
      <c r="C83" s="178">
        <v>6</v>
      </c>
      <c r="D83" s="178">
        <v>7</v>
      </c>
      <c r="E83" s="178">
        <v>0</v>
      </c>
      <c r="F83" s="124"/>
      <c r="H83" s="7"/>
      <c r="I83" s="7"/>
      <c r="J83" s="7"/>
      <c r="K83" s="7"/>
      <c r="L83" s="139"/>
      <c r="N83" s="139"/>
      <c r="O83" s="140"/>
      <c r="P83" s="140"/>
    </row>
    <row r="84" spans="1:25">
      <c r="A84" s="192">
        <v>2018</v>
      </c>
      <c r="B84" s="178">
        <v>374</v>
      </c>
      <c r="C84" s="178">
        <v>6</v>
      </c>
      <c r="D84" s="178">
        <v>3</v>
      </c>
      <c r="E84" s="178">
        <v>0</v>
      </c>
      <c r="F84" s="124"/>
      <c r="H84" s="7"/>
      <c r="I84" s="7"/>
      <c r="J84" s="7"/>
      <c r="K84" s="7"/>
      <c r="L84" s="139"/>
      <c r="N84" s="139"/>
      <c r="O84" s="140"/>
      <c r="P84" s="140"/>
    </row>
    <row r="85" spans="1:25">
      <c r="A85" s="192">
        <v>2017</v>
      </c>
      <c r="B85" s="178">
        <v>351</v>
      </c>
      <c r="C85" s="178">
        <v>5</v>
      </c>
      <c r="D85" s="178">
        <v>9</v>
      </c>
      <c r="E85" s="178">
        <v>2</v>
      </c>
      <c r="F85" s="124"/>
      <c r="H85" s="7"/>
      <c r="I85" s="7"/>
      <c r="J85" s="7"/>
      <c r="K85" s="7"/>
      <c r="L85" s="139"/>
      <c r="N85" s="139"/>
      <c r="O85" s="140"/>
      <c r="P85" s="140"/>
    </row>
    <row r="86" spans="1:25">
      <c r="A86" s="5">
        <v>2016</v>
      </c>
      <c r="B86" s="64" t="s">
        <v>575</v>
      </c>
      <c r="C86" s="65">
        <v>7</v>
      </c>
      <c r="D86" s="65">
        <v>19</v>
      </c>
      <c r="E86" s="64" t="s">
        <v>512</v>
      </c>
      <c r="F86" s="124"/>
      <c r="H86" s="7"/>
      <c r="I86" s="7"/>
      <c r="J86" s="7"/>
      <c r="K86" s="7"/>
      <c r="L86" s="139"/>
      <c r="N86" s="139"/>
      <c r="O86" s="140"/>
      <c r="P86" s="140"/>
    </row>
    <row r="87" spans="1:25">
      <c r="A87" s="5">
        <v>2015</v>
      </c>
      <c r="B87" s="64" t="s">
        <v>575</v>
      </c>
      <c r="C87" s="65">
        <v>7</v>
      </c>
      <c r="D87" s="65">
        <v>16</v>
      </c>
      <c r="E87" s="64" t="s">
        <v>565</v>
      </c>
    </row>
    <row r="88" spans="1:25">
      <c r="A88" s="136" t="s">
        <v>538</v>
      </c>
      <c r="B88" s="65">
        <v>375</v>
      </c>
      <c r="C88" s="65">
        <v>8</v>
      </c>
      <c r="D88" s="65">
        <v>8</v>
      </c>
      <c r="E88" s="65">
        <v>0</v>
      </c>
    </row>
    <row r="89" spans="1:25">
      <c r="A89" s="136">
        <v>2013</v>
      </c>
      <c r="B89" s="65">
        <v>366</v>
      </c>
      <c r="C89" s="65">
        <v>15</v>
      </c>
      <c r="D89" s="65">
        <v>12</v>
      </c>
      <c r="E89" s="65">
        <v>0</v>
      </c>
    </row>
    <row r="90" spans="1:25">
      <c r="A90" s="136" t="s">
        <v>479</v>
      </c>
      <c r="B90" s="65">
        <v>333</v>
      </c>
      <c r="C90" s="65">
        <v>15</v>
      </c>
      <c r="D90" s="65">
        <v>11</v>
      </c>
      <c r="E90" s="65">
        <v>1</v>
      </c>
    </row>
    <row r="91" spans="1:25">
      <c r="A91" s="136" t="s">
        <v>452</v>
      </c>
      <c r="B91" s="65">
        <v>320</v>
      </c>
      <c r="C91" s="65">
        <v>22</v>
      </c>
      <c r="D91" s="65">
        <v>5</v>
      </c>
      <c r="E91" s="65" t="s">
        <v>238</v>
      </c>
    </row>
    <row r="92" spans="1:25">
      <c r="A92" s="136" t="s">
        <v>411</v>
      </c>
      <c r="B92" s="65">
        <v>243</v>
      </c>
      <c r="C92" s="65">
        <v>13</v>
      </c>
      <c r="D92" s="65">
        <v>4</v>
      </c>
      <c r="E92" s="65">
        <v>1</v>
      </c>
    </row>
    <row r="93" spans="1:25" s="7" customFormat="1">
      <c r="A93" s="136" t="s">
        <v>379</v>
      </c>
      <c r="B93" s="65">
        <v>151</v>
      </c>
      <c r="C93" s="65">
        <v>6</v>
      </c>
      <c r="D93" s="65">
        <v>68</v>
      </c>
      <c r="E93" s="65">
        <v>10</v>
      </c>
      <c r="F93" s="95"/>
      <c r="G93" s="95"/>
      <c r="H93" s="95"/>
      <c r="I93" s="95"/>
      <c r="J93" s="95"/>
      <c r="K93" s="95"/>
      <c r="L93" s="95"/>
      <c r="M93" s="139"/>
      <c r="N93" s="95"/>
      <c r="O93" s="95"/>
      <c r="P93" s="95"/>
      <c r="Q93" s="95"/>
      <c r="R93" s="95"/>
      <c r="S93" s="95"/>
      <c r="T93" s="95"/>
      <c r="U93" s="95"/>
      <c r="V93" s="95"/>
      <c r="W93" s="95"/>
      <c r="X93" s="95"/>
      <c r="Y93" s="95"/>
    </row>
    <row r="94" spans="1:25" s="7" customFormat="1">
      <c r="A94" s="136" t="s">
        <v>348</v>
      </c>
      <c r="B94" s="64" t="s">
        <v>535</v>
      </c>
      <c r="C94" s="65">
        <v>5</v>
      </c>
      <c r="D94" s="65">
        <v>40</v>
      </c>
      <c r="E94" s="64" t="s">
        <v>515</v>
      </c>
      <c r="F94" s="95"/>
      <c r="G94" s="95"/>
      <c r="H94" s="95"/>
      <c r="I94" s="95"/>
      <c r="J94" s="95"/>
      <c r="K94" s="95"/>
      <c r="L94" s="95"/>
      <c r="M94" s="139"/>
      <c r="N94" s="95"/>
      <c r="O94" s="95"/>
      <c r="P94" s="95"/>
      <c r="Q94" s="140"/>
      <c r="R94" s="142"/>
      <c r="S94" s="142"/>
      <c r="T94" s="142"/>
      <c r="U94" s="142"/>
    </row>
    <row r="95" spans="1:25" s="7" customFormat="1">
      <c r="A95" s="136" t="s">
        <v>318</v>
      </c>
      <c r="B95" s="101">
        <v>287</v>
      </c>
      <c r="C95" s="101">
        <v>11</v>
      </c>
      <c r="D95" s="101">
        <v>8</v>
      </c>
      <c r="E95" s="101">
        <v>4</v>
      </c>
      <c r="F95" s="95"/>
      <c r="G95" s="95"/>
      <c r="H95" s="95"/>
      <c r="I95" s="95"/>
      <c r="J95" s="95"/>
      <c r="K95" s="95"/>
      <c r="L95" s="95"/>
      <c r="M95" s="139"/>
      <c r="N95" s="95"/>
      <c r="O95" s="95"/>
      <c r="P95" s="95"/>
      <c r="Q95" s="140"/>
      <c r="R95" s="142"/>
      <c r="S95" s="142"/>
      <c r="T95" s="142"/>
      <c r="U95" s="142"/>
    </row>
    <row r="96" spans="1:25" s="7" customFormat="1">
      <c r="A96" s="136" t="s">
        <v>291</v>
      </c>
      <c r="B96" s="101">
        <v>299</v>
      </c>
      <c r="C96" s="101">
        <v>6</v>
      </c>
      <c r="D96" s="101">
        <v>7</v>
      </c>
      <c r="E96" s="101">
        <v>3</v>
      </c>
      <c r="F96" s="95"/>
      <c r="G96" s="95"/>
      <c r="H96" s="95"/>
      <c r="I96" s="95"/>
      <c r="J96" s="95"/>
      <c r="K96" s="95"/>
      <c r="L96" s="95"/>
      <c r="M96" s="139"/>
      <c r="N96" s="95"/>
      <c r="O96" s="95"/>
      <c r="P96" s="95"/>
      <c r="Q96" s="140"/>
      <c r="R96" s="142"/>
      <c r="S96" s="142"/>
      <c r="T96" s="142"/>
      <c r="U96" s="142"/>
    </row>
    <row r="97" spans="1:21" s="7" customFormat="1">
      <c r="A97" s="136" t="s">
        <v>262</v>
      </c>
      <c r="B97" s="101" t="s">
        <v>536</v>
      </c>
      <c r="C97" s="101">
        <v>10</v>
      </c>
      <c r="D97" s="101">
        <v>9</v>
      </c>
      <c r="E97" s="101" t="s">
        <v>512</v>
      </c>
      <c r="F97" s="95"/>
      <c r="G97" s="95"/>
      <c r="H97" s="95"/>
      <c r="I97" s="95"/>
      <c r="J97" s="95"/>
      <c r="K97" s="95"/>
      <c r="L97" s="95"/>
      <c r="M97" s="139"/>
      <c r="N97" s="95"/>
      <c r="O97" s="95"/>
      <c r="P97" s="95"/>
      <c r="Q97" s="140"/>
      <c r="R97" s="142"/>
      <c r="S97" s="142"/>
      <c r="T97" s="142"/>
      <c r="U97" s="142"/>
    </row>
    <row r="98" spans="1:21" s="7" customFormat="1">
      <c r="A98" s="136" t="s">
        <v>233</v>
      </c>
      <c r="B98" s="101">
        <v>272</v>
      </c>
      <c r="C98" s="101">
        <v>10</v>
      </c>
      <c r="D98" s="101">
        <v>3</v>
      </c>
      <c r="E98" s="101">
        <v>2</v>
      </c>
      <c r="F98" s="95"/>
      <c r="G98" s="95"/>
      <c r="H98" s="95"/>
      <c r="I98" s="95"/>
      <c r="J98" s="95"/>
      <c r="K98" s="95"/>
      <c r="L98" s="95"/>
      <c r="M98" s="139"/>
      <c r="N98" s="95"/>
      <c r="O98" s="95"/>
      <c r="P98" s="95"/>
      <c r="Q98" s="140"/>
      <c r="R98" s="142"/>
      <c r="S98" s="142"/>
      <c r="T98" s="142"/>
      <c r="U98" s="142"/>
    </row>
    <row r="99" spans="1:21" s="7" customFormat="1">
      <c r="A99" s="5"/>
      <c r="B99" s="47"/>
      <c r="C99" s="47"/>
      <c r="D99" s="47"/>
      <c r="E99" s="64"/>
      <c r="F99" s="95"/>
      <c r="G99" s="95"/>
      <c r="H99" s="95"/>
      <c r="I99" s="95"/>
      <c r="J99" s="95"/>
      <c r="K99" s="95"/>
      <c r="L99" s="95"/>
      <c r="M99" s="139"/>
      <c r="N99" s="95"/>
      <c r="O99" s="95"/>
      <c r="P99" s="95"/>
      <c r="Q99" s="140"/>
      <c r="R99" s="142"/>
      <c r="S99" s="142"/>
      <c r="T99" s="142"/>
      <c r="U99" s="142"/>
    </row>
    <row r="100" spans="1:21" s="7" customFormat="1">
      <c r="A100" s="5"/>
      <c r="B100" s="64"/>
      <c r="C100" s="65"/>
      <c r="D100" s="65"/>
      <c r="E100" s="64"/>
      <c r="F100" s="95"/>
      <c r="G100" s="95"/>
      <c r="H100" s="95"/>
      <c r="I100" s="95"/>
      <c r="J100" s="95"/>
      <c r="K100" s="95"/>
      <c r="L100" s="95"/>
      <c r="M100" s="139"/>
      <c r="N100" s="95"/>
      <c r="O100" s="95"/>
      <c r="P100" s="95"/>
      <c r="Q100" s="140"/>
      <c r="R100" s="142"/>
      <c r="S100" s="142"/>
      <c r="T100" s="142"/>
      <c r="U100" s="142"/>
    </row>
    <row r="101" spans="1:21" s="7" customFormat="1">
      <c r="A101" s="111" t="s">
        <v>106</v>
      </c>
      <c r="B101" s="112" t="s">
        <v>189</v>
      </c>
      <c r="C101" s="112" t="s">
        <v>383</v>
      </c>
      <c r="D101" s="112" t="s">
        <v>384</v>
      </c>
      <c r="E101" s="112" t="s">
        <v>385</v>
      </c>
      <c r="F101" s="124"/>
      <c r="G101" s="95"/>
      <c r="H101" s="95"/>
      <c r="I101" s="95"/>
      <c r="J101" s="95"/>
      <c r="L101" s="139"/>
      <c r="M101" s="139"/>
      <c r="N101" s="139"/>
      <c r="O101" s="140"/>
      <c r="P101" s="140"/>
      <c r="Q101" s="140"/>
      <c r="R101" s="142"/>
      <c r="S101" s="142"/>
      <c r="T101" s="142"/>
      <c r="U101" s="142"/>
    </row>
    <row r="102" spans="1:21" s="7" customFormat="1">
      <c r="A102" s="111" t="s">
        <v>107</v>
      </c>
      <c r="B102" s="112"/>
      <c r="C102" s="112"/>
      <c r="D102" s="112" t="s">
        <v>189</v>
      </c>
      <c r="E102" s="112" t="s">
        <v>189</v>
      </c>
      <c r="F102" s="124"/>
      <c r="G102" s="95"/>
      <c r="H102" s="144"/>
      <c r="I102" s="126"/>
      <c r="J102" s="95"/>
      <c r="L102" s="139"/>
      <c r="M102" s="139"/>
      <c r="N102" s="139"/>
      <c r="O102" s="140"/>
      <c r="P102" s="140"/>
      <c r="Q102" s="140"/>
      <c r="R102" s="142"/>
      <c r="S102" s="142"/>
      <c r="T102" s="142"/>
      <c r="U102" s="142"/>
    </row>
    <row r="103" spans="1:21" s="7" customFormat="1">
      <c r="A103" s="117" t="s">
        <v>318</v>
      </c>
      <c r="B103" s="178">
        <v>311</v>
      </c>
      <c r="C103" s="179">
        <v>22.923076923076923</v>
      </c>
      <c r="D103" s="178">
        <v>298</v>
      </c>
      <c r="E103" s="178">
        <v>13</v>
      </c>
      <c r="F103" s="124"/>
      <c r="G103" s="95"/>
      <c r="H103" s="144"/>
      <c r="I103" s="126"/>
      <c r="J103" s="95"/>
      <c r="L103" s="139"/>
      <c r="M103" s="139"/>
      <c r="N103" s="139"/>
      <c r="O103" s="140"/>
      <c r="P103" s="140"/>
      <c r="Q103" s="140"/>
      <c r="R103" s="142"/>
      <c r="S103" s="142"/>
      <c r="T103" s="142"/>
      <c r="U103" s="142"/>
    </row>
    <row r="104" spans="1:21" s="7" customFormat="1">
      <c r="A104" s="117">
        <v>2008</v>
      </c>
      <c r="B104" s="178">
        <v>303</v>
      </c>
      <c r="C104" s="179">
        <v>3.8870967741935485</v>
      </c>
      <c r="D104" s="178">
        <v>241</v>
      </c>
      <c r="E104" s="178">
        <v>62</v>
      </c>
      <c r="F104" s="124"/>
      <c r="G104" s="95"/>
      <c r="H104" s="144"/>
      <c r="I104" s="126"/>
      <c r="J104" s="95"/>
      <c r="L104" s="139"/>
      <c r="M104" s="139"/>
      <c r="N104" s="139"/>
      <c r="O104" s="140"/>
      <c r="P104" s="140"/>
      <c r="Q104" s="140"/>
      <c r="R104" s="142"/>
      <c r="S104" s="142"/>
      <c r="T104" s="142"/>
      <c r="U104" s="142"/>
    </row>
    <row r="105" spans="1:21" s="7" customFormat="1">
      <c r="A105" s="117">
        <v>2009</v>
      </c>
      <c r="B105" s="178">
        <v>235</v>
      </c>
      <c r="C105" s="179">
        <v>2.0128205128205128</v>
      </c>
      <c r="D105" s="178">
        <v>157</v>
      </c>
      <c r="E105" s="178">
        <v>78</v>
      </c>
      <c r="F105" s="124"/>
      <c r="G105" s="95"/>
      <c r="H105" s="144"/>
      <c r="I105" s="126"/>
      <c r="J105" s="95"/>
      <c r="L105" s="139"/>
      <c r="M105" s="139"/>
      <c r="N105" s="139"/>
      <c r="O105" s="140"/>
      <c r="P105" s="140"/>
      <c r="Q105" s="140"/>
      <c r="R105" s="142"/>
      <c r="S105" s="142"/>
      <c r="T105" s="142"/>
      <c r="U105" s="142"/>
    </row>
    <row r="106" spans="1:21" s="7" customFormat="1">
      <c r="A106" s="117">
        <v>2010</v>
      </c>
      <c r="B106" s="178">
        <v>261</v>
      </c>
      <c r="C106" s="179">
        <v>51.2</v>
      </c>
      <c r="D106" s="178">
        <v>256</v>
      </c>
      <c r="E106" s="178">
        <v>5</v>
      </c>
      <c r="F106" s="124"/>
      <c r="G106" s="95"/>
      <c r="H106" s="144"/>
      <c r="I106" s="126"/>
      <c r="J106" s="95"/>
      <c r="L106" s="139"/>
      <c r="M106" s="139"/>
      <c r="N106" s="139"/>
      <c r="O106" s="140"/>
      <c r="P106" s="140"/>
      <c r="Q106" s="140"/>
      <c r="R106" s="142"/>
      <c r="S106" s="142"/>
      <c r="T106" s="142"/>
      <c r="U106" s="142"/>
    </row>
    <row r="107" spans="1:21" s="7" customFormat="1">
      <c r="A107" s="117">
        <v>2011</v>
      </c>
      <c r="B107" s="178">
        <v>348</v>
      </c>
      <c r="C107" s="179">
        <v>68.599999999999994</v>
      </c>
      <c r="D107" s="178">
        <v>343</v>
      </c>
      <c r="E107" s="178">
        <v>5</v>
      </c>
      <c r="F107" s="124"/>
      <c r="G107" s="95"/>
      <c r="H107" s="144"/>
      <c r="I107" s="126"/>
      <c r="J107" s="95"/>
      <c r="L107" s="139"/>
      <c r="M107" s="139"/>
      <c r="N107" s="139"/>
      <c r="O107" s="140"/>
      <c r="P107" s="140"/>
      <c r="Q107" s="140"/>
      <c r="R107" s="142"/>
      <c r="S107" s="142"/>
      <c r="T107" s="142"/>
      <c r="U107" s="142"/>
    </row>
    <row r="108" spans="1:21" s="7" customFormat="1">
      <c r="A108" s="117" t="s">
        <v>479</v>
      </c>
      <c r="B108" s="178">
        <v>360</v>
      </c>
      <c r="C108" s="179">
        <v>29</v>
      </c>
      <c r="D108" s="178">
        <v>348</v>
      </c>
      <c r="E108" s="178">
        <v>12</v>
      </c>
      <c r="F108" s="124"/>
      <c r="G108" s="95"/>
      <c r="H108" s="144"/>
      <c r="I108" s="126"/>
      <c r="J108" s="95"/>
      <c r="L108" s="139"/>
      <c r="M108" s="139"/>
      <c r="N108" s="139"/>
      <c r="O108" s="140"/>
      <c r="P108" s="140"/>
      <c r="Q108" s="140"/>
      <c r="R108" s="142"/>
      <c r="S108" s="142"/>
      <c r="T108" s="142"/>
      <c r="U108" s="142"/>
    </row>
    <row r="109" spans="1:21" s="7" customFormat="1">
      <c r="A109" s="117" t="s">
        <v>508</v>
      </c>
      <c r="B109" s="178">
        <v>393</v>
      </c>
      <c r="C109" s="179">
        <v>31.75</v>
      </c>
      <c r="D109" s="178">
        <v>381</v>
      </c>
      <c r="E109" s="178">
        <v>12</v>
      </c>
      <c r="F109" s="124"/>
      <c r="G109" s="95"/>
      <c r="H109" s="144"/>
      <c r="I109" s="126"/>
      <c r="J109" s="95"/>
      <c r="L109" s="139"/>
      <c r="M109" s="139"/>
      <c r="N109" s="139"/>
      <c r="O109" s="140"/>
      <c r="P109" s="140"/>
      <c r="Q109" s="140"/>
      <c r="R109" s="142"/>
      <c r="S109" s="142"/>
      <c r="T109" s="142"/>
      <c r="U109" s="142"/>
    </row>
    <row r="110" spans="1:21" s="7" customFormat="1">
      <c r="A110" s="117" t="s">
        <v>539</v>
      </c>
      <c r="B110" s="178">
        <v>391</v>
      </c>
      <c r="C110" s="179">
        <v>47.875</v>
      </c>
      <c r="D110" s="178">
        <v>383</v>
      </c>
      <c r="E110" s="178">
        <v>8</v>
      </c>
      <c r="F110" s="124"/>
      <c r="G110" s="95"/>
      <c r="H110" s="144"/>
      <c r="I110" s="126"/>
      <c r="J110" s="95"/>
      <c r="L110" s="139"/>
      <c r="M110" s="139"/>
      <c r="N110" s="139"/>
      <c r="O110" s="140"/>
      <c r="P110" s="140"/>
      <c r="Q110" s="140"/>
      <c r="R110" s="142"/>
      <c r="S110" s="142"/>
      <c r="T110" s="142"/>
      <c r="U110" s="142"/>
    </row>
    <row r="111" spans="1:21" s="7" customFormat="1">
      <c r="A111" s="117" t="s">
        <v>577</v>
      </c>
      <c r="B111" s="178">
        <v>370</v>
      </c>
      <c r="C111" s="179">
        <v>18.473684210526315</v>
      </c>
      <c r="D111" s="178">
        <v>351</v>
      </c>
      <c r="E111" s="178">
        <v>19</v>
      </c>
      <c r="F111" s="124"/>
      <c r="G111" s="95"/>
      <c r="H111" s="144"/>
      <c r="I111" s="126"/>
      <c r="J111" s="95"/>
      <c r="L111" s="139"/>
      <c r="M111" s="139"/>
      <c r="N111" s="139"/>
      <c r="O111" s="140"/>
      <c r="P111" s="140"/>
      <c r="Q111" s="140"/>
      <c r="R111" s="142"/>
      <c r="S111" s="142"/>
      <c r="T111" s="142"/>
      <c r="U111" s="142"/>
    </row>
    <row r="112" spans="1:21" s="7" customFormat="1">
      <c r="A112" s="117" t="s">
        <v>587</v>
      </c>
      <c r="B112" s="178">
        <v>372</v>
      </c>
      <c r="C112" s="179">
        <v>16.71</v>
      </c>
      <c r="D112" s="178">
        <v>351</v>
      </c>
      <c r="E112" s="178">
        <v>21</v>
      </c>
      <c r="F112" s="124"/>
      <c r="G112" s="95"/>
      <c r="H112" s="144"/>
      <c r="I112" s="126"/>
      <c r="J112" s="95"/>
      <c r="L112" s="139"/>
      <c r="M112" s="139"/>
      <c r="N112" s="139"/>
      <c r="O112" s="140"/>
      <c r="P112" s="140"/>
      <c r="Q112" s="140"/>
      <c r="R112" s="142"/>
      <c r="S112" s="142"/>
      <c r="T112" s="142"/>
      <c r="U112" s="142"/>
    </row>
    <row r="113" spans="1:25" s="7" customFormat="1">
      <c r="A113" s="117" t="s">
        <v>631</v>
      </c>
      <c r="B113" s="178">
        <v>367</v>
      </c>
      <c r="C113" s="179">
        <v>32.36</v>
      </c>
      <c r="D113" s="178">
        <v>356</v>
      </c>
      <c r="E113" s="178">
        <v>11</v>
      </c>
      <c r="F113" s="124"/>
      <c r="G113" s="95"/>
      <c r="H113" s="144"/>
      <c r="I113" s="126"/>
      <c r="J113" s="95"/>
      <c r="L113" s="139"/>
      <c r="M113" s="139"/>
      <c r="N113" s="139"/>
      <c r="O113" s="140"/>
      <c r="P113" s="140"/>
      <c r="Q113" s="140"/>
      <c r="R113" s="142"/>
      <c r="S113" s="142"/>
      <c r="T113" s="142"/>
      <c r="U113" s="142"/>
    </row>
    <row r="114" spans="1:25" s="7" customFormat="1">
      <c r="A114" s="117" t="s">
        <v>658</v>
      </c>
      <c r="B114" s="178">
        <v>383</v>
      </c>
      <c r="C114" s="179">
        <v>126.66666666666667</v>
      </c>
      <c r="D114" s="178">
        <v>380</v>
      </c>
      <c r="E114" s="178">
        <v>3</v>
      </c>
      <c r="F114" s="124"/>
      <c r="G114" s="95"/>
      <c r="H114" s="144"/>
      <c r="I114" s="126"/>
      <c r="J114" s="95"/>
      <c r="L114" s="139"/>
      <c r="M114" s="139"/>
      <c r="N114" s="139"/>
      <c r="O114" s="140"/>
      <c r="P114" s="140"/>
      <c r="Q114" s="140"/>
      <c r="R114" s="142"/>
      <c r="S114" s="142"/>
      <c r="T114" s="142"/>
      <c r="U114" s="142"/>
    </row>
    <row r="115" spans="1:25" s="7" customFormat="1">
      <c r="A115" s="117" t="s">
        <v>661</v>
      </c>
      <c r="B115" s="178">
        <v>368</v>
      </c>
      <c r="C115" s="179">
        <v>51.571428571428569</v>
      </c>
      <c r="D115" s="178">
        <v>361</v>
      </c>
      <c r="E115" s="178">
        <v>7</v>
      </c>
      <c r="F115" s="124"/>
      <c r="G115" s="95"/>
      <c r="H115" s="144"/>
      <c r="I115" s="126"/>
      <c r="J115" s="95"/>
      <c r="L115" s="139"/>
      <c r="M115" s="139"/>
      <c r="N115" s="139"/>
      <c r="O115" s="140"/>
      <c r="P115" s="140"/>
      <c r="Q115" s="140"/>
      <c r="R115" s="142"/>
      <c r="S115" s="142"/>
      <c r="T115" s="142"/>
      <c r="U115" s="142"/>
    </row>
    <row r="116" spans="1:25" s="7" customFormat="1">
      <c r="A116" s="117" t="s">
        <v>692</v>
      </c>
      <c r="B116" s="178">
        <v>367</v>
      </c>
      <c r="C116" s="179">
        <v>4.3188405797101446</v>
      </c>
      <c r="D116" s="178">
        <v>298</v>
      </c>
      <c r="E116" s="178">
        <v>69</v>
      </c>
      <c r="F116" s="124"/>
      <c r="G116" s="95"/>
      <c r="H116" s="144"/>
      <c r="I116" s="126"/>
      <c r="J116" s="95"/>
      <c r="L116" s="139"/>
      <c r="M116" s="139"/>
      <c r="N116" s="139"/>
      <c r="O116" s="140"/>
      <c r="P116" s="140"/>
      <c r="Q116" s="140"/>
      <c r="R116" s="142"/>
      <c r="S116" s="142"/>
      <c r="T116" s="142"/>
      <c r="U116" s="142"/>
    </row>
    <row r="117" spans="1:25" s="7" customFormat="1">
      <c r="A117" s="117" t="s">
        <v>743</v>
      </c>
      <c r="B117" s="178">
        <v>377</v>
      </c>
      <c r="C117" s="179">
        <v>74.400000000000006</v>
      </c>
      <c r="D117" s="178">
        <v>372</v>
      </c>
      <c r="E117" s="178">
        <v>5</v>
      </c>
      <c r="F117" s="124"/>
      <c r="G117" s="95"/>
      <c r="H117" s="144"/>
      <c r="I117" s="126"/>
      <c r="J117" s="95"/>
      <c r="L117" s="139"/>
      <c r="M117" s="139"/>
      <c r="N117" s="139"/>
      <c r="O117" s="140"/>
      <c r="P117" s="140"/>
      <c r="Q117" s="140"/>
      <c r="R117" s="142"/>
      <c r="S117" s="142"/>
      <c r="T117" s="142"/>
      <c r="U117" s="142"/>
    </row>
    <row r="118" spans="1:25" s="7" customFormat="1">
      <c r="A118" s="117" t="s">
        <v>776</v>
      </c>
      <c r="B118" s="178">
        <v>389</v>
      </c>
      <c r="C118" s="179">
        <v>76.8</v>
      </c>
      <c r="D118" s="178">
        <v>384</v>
      </c>
      <c r="E118" s="178">
        <v>5</v>
      </c>
      <c r="F118" s="124"/>
      <c r="G118" s="95"/>
      <c r="H118" s="144"/>
      <c r="I118" s="126"/>
      <c r="J118" s="95"/>
      <c r="L118" s="139"/>
      <c r="M118" s="139"/>
      <c r="N118" s="139"/>
      <c r="O118" s="140"/>
      <c r="P118" s="140"/>
      <c r="Q118" s="140"/>
      <c r="R118" s="142"/>
      <c r="S118" s="142"/>
      <c r="T118" s="142"/>
      <c r="U118" s="142"/>
    </row>
    <row r="119" spans="1:25" s="7" customFormat="1">
      <c r="A119" s="117" t="s">
        <v>809</v>
      </c>
      <c r="B119" s="178">
        <v>389</v>
      </c>
      <c r="C119" s="179">
        <v>11.966666666666667</v>
      </c>
      <c r="D119" s="178">
        <v>359</v>
      </c>
      <c r="E119" s="178">
        <v>30</v>
      </c>
      <c r="F119" s="124"/>
      <c r="G119" s="95"/>
      <c r="H119" s="144"/>
      <c r="I119" s="126"/>
      <c r="J119" s="95"/>
      <c r="L119" s="139"/>
      <c r="M119" s="139"/>
      <c r="N119" s="139"/>
      <c r="O119" s="140"/>
      <c r="P119" s="140"/>
      <c r="Q119" s="140"/>
      <c r="R119" s="142"/>
      <c r="S119" s="142"/>
      <c r="T119" s="142"/>
      <c r="U119" s="142"/>
    </row>
    <row r="120" spans="1:25" s="7" customFormat="1">
      <c r="A120" s="117" t="s">
        <v>836</v>
      </c>
      <c r="B120" s="178">
        <v>367</v>
      </c>
      <c r="C120" s="179">
        <v>20.588235294117649</v>
      </c>
      <c r="D120" s="178">
        <v>350</v>
      </c>
      <c r="E120" s="178">
        <v>17</v>
      </c>
      <c r="F120" s="124"/>
      <c r="G120" s="95"/>
      <c r="H120" s="144"/>
      <c r="I120" s="126"/>
      <c r="J120" s="95"/>
      <c r="L120" s="139"/>
      <c r="M120" s="139"/>
      <c r="N120" s="139"/>
      <c r="O120" s="140"/>
      <c r="P120" s="140"/>
      <c r="Q120" s="140"/>
      <c r="R120" s="142"/>
      <c r="S120" s="142"/>
      <c r="T120" s="142"/>
      <c r="U120" s="142"/>
    </row>
    <row r="121" spans="1:25" s="7" customFormat="1">
      <c r="A121" s="117" t="s">
        <v>842</v>
      </c>
      <c r="B121" s="178">
        <v>37</v>
      </c>
      <c r="C121" s="179">
        <v>36</v>
      </c>
      <c r="D121" s="178">
        <v>36</v>
      </c>
      <c r="E121" s="178">
        <v>1</v>
      </c>
      <c r="F121" s="124"/>
      <c r="G121" s="95"/>
      <c r="H121" s="144"/>
      <c r="I121" s="126"/>
      <c r="J121" s="95"/>
      <c r="L121" s="139"/>
      <c r="M121" s="139"/>
      <c r="N121" s="139"/>
      <c r="O121" s="140"/>
      <c r="P121" s="140"/>
      <c r="Q121" s="140"/>
      <c r="R121" s="142"/>
      <c r="S121" s="142"/>
      <c r="T121" s="142"/>
      <c r="U121" s="142"/>
    </row>
    <row r="122" spans="1:25" s="7" customFormat="1">
      <c r="A122" s="125" t="s">
        <v>194</v>
      </c>
      <c r="B122" s="191">
        <v>6021</v>
      </c>
      <c r="C122" s="179">
        <v>16.656891495601172</v>
      </c>
      <c r="D122" s="178">
        <v>5680</v>
      </c>
      <c r="E122" s="178">
        <v>341</v>
      </c>
      <c r="F122" s="124"/>
      <c r="G122" s="95"/>
      <c r="H122" s="144"/>
      <c r="I122" s="126"/>
      <c r="J122" s="95"/>
      <c r="L122" s="139"/>
      <c r="M122" s="139"/>
      <c r="N122" s="139"/>
      <c r="O122" s="140"/>
      <c r="P122" s="140"/>
      <c r="Q122" s="140"/>
      <c r="R122" s="142"/>
      <c r="S122" s="142"/>
      <c r="T122" s="142"/>
      <c r="U122" s="142"/>
    </row>
    <row r="123" spans="1:25">
      <c r="A123" s="195"/>
      <c r="B123" s="178"/>
      <c r="C123" s="178"/>
      <c r="D123" s="178"/>
      <c r="E123" s="178"/>
      <c r="F123" s="124"/>
      <c r="H123" s="144"/>
      <c r="I123" s="126"/>
      <c r="K123" s="7"/>
      <c r="L123" s="139"/>
      <c r="M123" s="139"/>
      <c r="N123" s="139"/>
      <c r="O123" s="140"/>
      <c r="P123" s="140"/>
      <c r="Q123" s="140"/>
      <c r="R123" s="142"/>
      <c r="S123" s="142"/>
      <c r="T123" s="142"/>
      <c r="U123" s="142"/>
      <c r="V123" s="7"/>
      <c r="W123" s="7"/>
      <c r="X123" s="7"/>
      <c r="Y123" s="7"/>
    </row>
    <row r="124" spans="1:25">
      <c r="A124" s="111" t="s">
        <v>386</v>
      </c>
      <c r="B124" s="112" t="s">
        <v>387</v>
      </c>
      <c r="C124" s="112" t="s">
        <v>169</v>
      </c>
      <c r="D124" s="112" t="s">
        <v>384</v>
      </c>
      <c r="E124" s="112" t="s">
        <v>385</v>
      </c>
      <c r="F124" s="124"/>
      <c r="H124" s="144"/>
      <c r="I124" s="126"/>
      <c r="K124" s="7"/>
      <c r="L124" s="139"/>
      <c r="M124" s="139"/>
      <c r="N124" s="139"/>
      <c r="O124" s="140"/>
      <c r="P124" s="140"/>
    </row>
    <row r="125" spans="1:25">
      <c r="A125" s="117">
        <v>2007</v>
      </c>
      <c r="B125" s="113">
        <v>37175.24</v>
      </c>
      <c r="C125" s="113">
        <v>25454.84</v>
      </c>
      <c r="D125" s="113">
        <v>31315.040000000001</v>
      </c>
      <c r="E125" s="113">
        <v>-5860.2</v>
      </c>
      <c r="F125" s="124"/>
      <c r="H125" s="7"/>
      <c r="I125" s="7"/>
      <c r="J125" s="7"/>
      <c r="K125" s="7"/>
      <c r="L125" s="139"/>
      <c r="M125" s="139"/>
      <c r="N125" s="139"/>
      <c r="O125" s="140"/>
      <c r="P125" s="140"/>
    </row>
    <row r="126" spans="1:25">
      <c r="A126" s="117">
        <v>2008</v>
      </c>
      <c r="B126" s="113">
        <v>59711.68</v>
      </c>
      <c r="C126" s="113">
        <v>-21506.18</v>
      </c>
      <c r="D126" s="113">
        <v>19102.75</v>
      </c>
      <c r="E126" s="113">
        <v>-40608.93</v>
      </c>
      <c r="F126" s="124"/>
      <c r="H126" s="7"/>
      <c r="I126" s="7"/>
      <c r="J126" s="7"/>
      <c r="K126" s="7"/>
      <c r="L126" s="139"/>
      <c r="M126" s="139"/>
      <c r="N126" s="139"/>
      <c r="O126" s="140"/>
      <c r="P126" s="140"/>
    </row>
    <row r="127" spans="1:25">
      <c r="A127" s="117">
        <v>2009</v>
      </c>
      <c r="B127" s="113">
        <v>58790.21</v>
      </c>
      <c r="C127" s="113">
        <v>-37301.910000000003</v>
      </c>
      <c r="D127" s="113">
        <v>10744.15</v>
      </c>
      <c r="E127" s="113">
        <v>-48046.060000000005</v>
      </c>
      <c r="F127" s="124"/>
      <c r="H127" s="7"/>
      <c r="I127" s="7"/>
      <c r="J127" s="7"/>
      <c r="K127" s="7"/>
      <c r="L127" s="139"/>
      <c r="M127" s="139"/>
      <c r="N127" s="139"/>
      <c r="O127" s="140"/>
      <c r="P127" s="140"/>
    </row>
    <row r="128" spans="1:25">
      <c r="A128" s="117">
        <v>2010</v>
      </c>
      <c r="B128" s="113">
        <v>21671.22</v>
      </c>
      <c r="C128" s="113">
        <v>20650.419999999998</v>
      </c>
      <c r="D128" s="113">
        <v>21160.82</v>
      </c>
      <c r="E128" s="113">
        <v>-510.40000000000003</v>
      </c>
      <c r="F128" s="124"/>
      <c r="H128" s="7"/>
      <c r="I128" s="7"/>
      <c r="J128" s="7"/>
      <c r="K128" s="7"/>
      <c r="L128" s="139"/>
      <c r="N128" s="139"/>
      <c r="O128" s="140"/>
      <c r="P128" s="140"/>
    </row>
    <row r="129" spans="1:25">
      <c r="A129" s="117">
        <v>2011</v>
      </c>
      <c r="B129" s="113">
        <v>42286.78</v>
      </c>
      <c r="C129" s="113">
        <v>40655.119999999995</v>
      </c>
      <c r="D129" s="113">
        <v>41470.949999999997</v>
      </c>
      <c r="E129" s="113">
        <v>-815.83</v>
      </c>
      <c r="F129" s="124"/>
      <c r="H129" s="7"/>
      <c r="I129" s="7"/>
      <c r="J129" s="7"/>
      <c r="K129" s="7"/>
      <c r="L129" s="139"/>
      <c r="N129" s="139"/>
      <c r="O129" s="140"/>
      <c r="P129" s="140"/>
    </row>
    <row r="130" spans="1:25">
      <c r="A130" s="117" t="s">
        <v>478</v>
      </c>
      <c r="B130" s="113">
        <v>51778.130000000005</v>
      </c>
      <c r="C130" s="113">
        <v>42520.17</v>
      </c>
      <c r="D130" s="113">
        <v>47149.15</v>
      </c>
      <c r="E130" s="113">
        <v>-4628.9800000000005</v>
      </c>
      <c r="F130" s="124"/>
      <c r="H130" s="7"/>
      <c r="I130" s="7"/>
      <c r="J130" s="7"/>
      <c r="K130" s="7"/>
      <c r="L130" s="139"/>
      <c r="N130" s="139"/>
      <c r="O130" s="140"/>
      <c r="P130" s="140"/>
    </row>
    <row r="131" spans="1:25" s="118" customFormat="1">
      <c r="A131" s="117" t="s">
        <v>505</v>
      </c>
      <c r="B131" s="114">
        <v>48857.11</v>
      </c>
      <c r="C131" s="114">
        <v>43090.210000000006</v>
      </c>
      <c r="D131" s="114">
        <v>45973.66</v>
      </c>
      <c r="E131" s="114">
        <v>-2883.45</v>
      </c>
      <c r="F131" s="124"/>
      <c r="G131" s="95"/>
      <c r="H131" s="7"/>
      <c r="I131" s="7"/>
      <c r="J131" s="7"/>
      <c r="K131" s="7"/>
      <c r="L131" s="139"/>
      <c r="M131" s="95"/>
      <c r="N131" s="139"/>
      <c r="O131" s="95"/>
      <c r="P131" s="95"/>
      <c r="Q131" s="95"/>
      <c r="R131" s="95"/>
      <c r="S131" s="95"/>
      <c r="T131" s="95"/>
      <c r="U131" s="95"/>
      <c r="V131" s="95"/>
      <c r="W131" s="95"/>
      <c r="X131" s="95"/>
      <c r="Y131" s="95"/>
    </row>
    <row r="132" spans="1:25" s="118" customFormat="1">
      <c r="A132" s="117" t="s">
        <v>539</v>
      </c>
      <c r="B132" s="113">
        <v>45447.859999999993</v>
      </c>
      <c r="C132" s="113">
        <v>40938.32</v>
      </c>
      <c r="D132" s="113">
        <v>43193.09</v>
      </c>
      <c r="E132" s="113">
        <v>-2254.77</v>
      </c>
      <c r="F132" s="124"/>
      <c r="G132" s="95"/>
      <c r="H132" s="7"/>
      <c r="I132" s="7"/>
      <c r="J132" s="7"/>
      <c r="K132" s="7"/>
      <c r="L132" s="139"/>
      <c r="M132" s="95"/>
      <c r="N132" s="139"/>
      <c r="O132" s="95"/>
      <c r="P132" s="95"/>
    </row>
    <row r="133" spans="1:25">
      <c r="A133" s="117" t="s">
        <v>577</v>
      </c>
      <c r="B133" s="113">
        <v>49052.32</v>
      </c>
      <c r="C133" s="113">
        <v>29172.32</v>
      </c>
      <c r="D133" s="113">
        <v>39112.32</v>
      </c>
      <c r="E133" s="113">
        <v>-9940</v>
      </c>
      <c r="F133" s="124"/>
      <c r="H133" s="7"/>
      <c r="I133" s="7"/>
      <c r="J133" s="7"/>
      <c r="K133" s="7"/>
      <c r="L133" s="139"/>
      <c r="M133" s="118"/>
      <c r="N133" s="139"/>
      <c r="Q133" s="118"/>
      <c r="R133" s="118"/>
      <c r="S133" s="118"/>
      <c r="T133" s="118"/>
      <c r="U133" s="118"/>
      <c r="V133" s="118"/>
      <c r="W133" s="118"/>
      <c r="X133" s="118"/>
      <c r="Y133" s="118"/>
    </row>
    <row r="134" spans="1:25">
      <c r="A134" s="117" t="s">
        <v>587</v>
      </c>
      <c r="B134" s="113">
        <v>40611</v>
      </c>
      <c r="C134" s="113">
        <v>25160</v>
      </c>
      <c r="D134" s="113">
        <v>32886</v>
      </c>
      <c r="E134" s="113">
        <v>-7726</v>
      </c>
      <c r="F134" s="124"/>
      <c r="H134" s="7"/>
      <c r="I134" s="7"/>
      <c r="J134" s="7"/>
      <c r="K134" s="7"/>
      <c r="L134" s="139"/>
      <c r="M134" s="118"/>
      <c r="N134" s="139"/>
    </row>
    <row r="135" spans="1:25">
      <c r="A135" s="117" t="s">
        <v>629</v>
      </c>
      <c r="B135" s="113">
        <v>45831.829999999994</v>
      </c>
      <c r="C135" s="113">
        <v>31545.85</v>
      </c>
      <c r="D135" s="113">
        <v>38688.839999999997</v>
      </c>
      <c r="E135" s="113">
        <v>-7142.99</v>
      </c>
      <c r="F135" s="124"/>
      <c r="G135" s="204"/>
      <c r="H135" s="7"/>
      <c r="I135" s="7"/>
      <c r="J135" s="7"/>
      <c r="K135" s="7"/>
      <c r="L135" s="139"/>
      <c r="M135" s="118"/>
      <c r="N135" s="139"/>
    </row>
    <row r="136" spans="1:25">
      <c r="A136" s="117" t="s">
        <v>660</v>
      </c>
      <c r="B136" s="113">
        <v>58054</v>
      </c>
      <c r="C136" s="113">
        <v>49655</v>
      </c>
      <c r="D136" s="113">
        <v>53855</v>
      </c>
      <c r="E136" s="113">
        <v>-4200</v>
      </c>
      <c r="F136" s="124"/>
      <c r="H136" s="7"/>
      <c r="I136" s="7"/>
      <c r="J136" s="7"/>
      <c r="K136" s="7"/>
      <c r="L136" s="139"/>
      <c r="M136" s="118"/>
      <c r="N136" s="139"/>
    </row>
    <row r="137" spans="1:25">
      <c r="A137" s="117" t="s">
        <v>689</v>
      </c>
      <c r="B137" s="113">
        <v>50736.65</v>
      </c>
      <c r="C137" s="113">
        <v>39826.35</v>
      </c>
      <c r="D137" s="113">
        <v>45281.5</v>
      </c>
      <c r="E137" s="113">
        <v>-5455.15</v>
      </c>
      <c r="F137" s="124"/>
      <c r="H137" s="7"/>
      <c r="I137" s="7"/>
      <c r="J137" s="7"/>
      <c r="K137" s="7"/>
      <c r="L137" s="139"/>
      <c r="M137" s="118"/>
      <c r="N137" s="139"/>
    </row>
    <row r="138" spans="1:25">
      <c r="A138" s="117" t="s">
        <v>692</v>
      </c>
      <c r="B138" s="113">
        <v>82211.19</v>
      </c>
      <c r="C138" s="113">
        <v>-22402.410000000003</v>
      </c>
      <c r="D138" s="113">
        <v>29904.39</v>
      </c>
      <c r="E138" s="113">
        <v>-52306.8</v>
      </c>
      <c r="F138" s="124"/>
      <c r="H138" s="7"/>
      <c r="I138" s="7"/>
      <c r="J138" s="7"/>
      <c r="K138" s="7"/>
      <c r="L138" s="139"/>
      <c r="M138" s="118"/>
      <c r="N138" s="139"/>
    </row>
    <row r="139" spans="1:25">
      <c r="A139" s="117" t="s">
        <v>743</v>
      </c>
      <c r="B139" s="113">
        <v>60084.99</v>
      </c>
      <c r="C139" s="113">
        <v>54851.950000000004</v>
      </c>
      <c r="D139" s="113">
        <v>57468.47</v>
      </c>
      <c r="E139" s="113">
        <v>-2616.52</v>
      </c>
      <c r="F139" s="124"/>
      <c r="H139" s="7"/>
      <c r="I139" s="7"/>
      <c r="J139" s="7"/>
      <c r="K139" s="7"/>
      <c r="L139" s="139"/>
      <c r="M139" s="118"/>
      <c r="N139" s="139"/>
    </row>
    <row r="140" spans="1:25">
      <c r="A140" s="117" t="s">
        <v>776</v>
      </c>
      <c r="B140" s="113">
        <v>68357.81</v>
      </c>
      <c r="C140" s="113">
        <v>49659.29</v>
      </c>
      <c r="D140" s="113">
        <v>59008.55</v>
      </c>
      <c r="E140" s="113">
        <v>-9349.26</v>
      </c>
      <c r="F140" s="124"/>
      <c r="H140" s="7"/>
      <c r="I140" s="7"/>
      <c r="J140" s="7"/>
      <c r="K140" s="7"/>
      <c r="L140" s="139"/>
      <c r="M140" s="118"/>
      <c r="N140" s="139"/>
    </row>
    <row r="141" spans="1:25">
      <c r="A141" s="117" t="s">
        <v>809</v>
      </c>
      <c r="B141" s="113">
        <v>65130.740000000005</v>
      </c>
      <c r="C141" s="113">
        <v>31203.08</v>
      </c>
      <c r="D141" s="113">
        <v>48166.91</v>
      </c>
      <c r="E141" s="113">
        <v>-16963.830000000002</v>
      </c>
      <c r="F141" s="124"/>
      <c r="H141" s="7"/>
      <c r="I141" s="7"/>
      <c r="J141" s="7"/>
      <c r="K141" s="7"/>
      <c r="L141" s="139"/>
      <c r="M141" s="118"/>
      <c r="N141" s="139"/>
    </row>
    <row r="142" spans="1:25">
      <c r="A142" s="117" t="s">
        <v>836</v>
      </c>
      <c r="B142" s="113">
        <v>68494.929999999993</v>
      </c>
      <c r="C142" s="113">
        <v>50657.429999999993</v>
      </c>
      <c r="D142" s="113">
        <v>59576.179999999993</v>
      </c>
      <c r="E142" s="113">
        <v>-8918.75</v>
      </c>
      <c r="F142" s="124"/>
      <c r="H142" s="7"/>
      <c r="I142" s="7"/>
      <c r="J142" s="7"/>
      <c r="K142" s="7"/>
      <c r="L142" s="139"/>
      <c r="M142" s="118"/>
      <c r="N142" s="139"/>
    </row>
    <row r="143" spans="1:25">
      <c r="A143" s="117" t="s">
        <v>842</v>
      </c>
      <c r="B143" s="113">
        <v>4487.84</v>
      </c>
      <c r="C143" s="113">
        <v>2759.54</v>
      </c>
      <c r="D143" s="113">
        <v>3623.69</v>
      </c>
      <c r="E143" s="113">
        <v>-864.15</v>
      </c>
      <c r="F143" s="124"/>
      <c r="H143" s="7"/>
      <c r="I143" s="7"/>
      <c r="J143" s="7"/>
      <c r="K143" s="7"/>
      <c r="L143" s="139"/>
      <c r="M143" s="118"/>
      <c r="N143" s="139"/>
    </row>
    <row r="144" spans="1:25">
      <c r="A144" s="125" t="s">
        <v>194</v>
      </c>
      <c r="B144" s="113">
        <v>958772.53</v>
      </c>
      <c r="C144" s="113">
        <v>496590.38999999996</v>
      </c>
      <c r="D144" s="113">
        <v>727681.46</v>
      </c>
      <c r="E144" s="113">
        <v>-231091.07</v>
      </c>
      <c r="F144" s="124"/>
      <c r="H144" s="7"/>
      <c r="I144" s="7"/>
      <c r="J144" s="7"/>
      <c r="K144" s="7"/>
      <c r="L144" s="139"/>
      <c r="M144" s="118"/>
      <c r="N144" s="139"/>
    </row>
    <row r="145" spans="1:16">
      <c r="A145" s="111" t="s">
        <v>645</v>
      </c>
      <c r="B145" s="113"/>
      <c r="C145" s="113"/>
      <c r="D145" s="113"/>
      <c r="E145" s="113"/>
      <c r="F145" s="65"/>
      <c r="G145" s="129"/>
      <c r="H145" s="129"/>
      <c r="I145" s="129"/>
      <c r="J145" s="129"/>
      <c r="L145" s="139"/>
      <c r="M145" s="118"/>
      <c r="N145" s="139"/>
    </row>
    <row r="146" spans="1:16">
      <c r="A146" s="111"/>
      <c r="B146" s="113"/>
      <c r="C146" s="113"/>
      <c r="D146" s="205"/>
      <c r="E146" s="113"/>
      <c r="F146" s="65"/>
      <c r="G146" s="104"/>
      <c r="H146" s="105"/>
      <c r="I146" s="106"/>
      <c r="J146" s="65"/>
      <c r="M146" s="118"/>
    </row>
    <row r="147" spans="1:16">
      <c r="A147" s="111"/>
      <c r="B147" s="113"/>
      <c r="C147" s="113"/>
      <c r="D147" s="113"/>
      <c r="E147" s="113"/>
      <c r="F147" s="65"/>
      <c r="G147" s="104"/>
      <c r="H147" s="105"/>
      <c r="I147" s="106"/>
      <c r="J147" s="65"/>
    </row>
    <row r="148" spans="1:16">
      <c r="A148" s="5"/>
      <c r="B148" s="47"/>
      <c r="C148" s="47"/>
      <c r="D148" s="47"/>
      <c r="E148" s="64"/>
      <c r="O148" s="118"/>
      <c r="P148" s="118"/>
    </row>
    <row r="149" spans="1:16">
      <c r="A149" s="5" t="s">
        <v>161</v>
      </c>
      <c r="B149" s="103" t="s">
        <v>159</v>
      </c>
      <c r="C149" s="103" t="s">
        <v>159</v>
      </c>
      <c r="D149" s="103" t="s">
        <v>160</v>
      </c>
      <c r="E149" s="103" t="s">
        <v>160</v>
      </c>
      <c r="K149" s="118"/>
      <c r="O149" s="118"/>
      <c r="P149" s="118"/>
    </row>
    <row r="150" spans="1:16">
      <c r="A150" s="5" t="s">
        <v>195</v>
      </c>
      <c r="B150" s="59" t="s">
        <v>158</v>
      </c>
      <c r="C150" s="59" t="s">
        <v>162</v>
      </c>
      <c r="D150" s="59" t="s">
        <v>158</v>
      </c>
      <c r="E150" s="59" t="s">
        <v>162</v>
      </c>
      <c r="K150" s="118"/>
      <c r="L150" s="118"/>
      <c r="N150" s="118"/>
    </row>
    <row r="151" spans="1:16" ht="14.25" customHeight="1">
      <c r="A151" s="5">
        <v>2025</v>
      </c>
      <c r="B151" s="107">
        <f>36/503</f>
        <v>7.1570576540755465E-2</v>
      </c>
      <c r="C151" s="107">
        <v>2.9693000000000001E-2</v>
      </c>
      <c r="D151" s="107">
        <f>1/503</f>
        <v>1.9880715705765406E-3</v>
      </c>
      <c r="E151" s="107">
        <v>4.568E-3</v>
      </c>
      <c r="K151" s="118"/>
      <c r="L151" s="118"/>
      <c r="N151" s="118"/>
    </row>
    <row r="152" spans="1:16" ht="14.25" customHeight="1">
      <c r="A152" s="5">
        <v>2024</v>
      </c>
      <c r="B152" s="107">
        <f>320/503</f>
        <v>0.63618290258449306</v>
      </c>
      <c r="C152" s="107">
        <v>0.21404599999999999</v>
      </c>
      <c r="D152" s="107">
        <f>13/503</f>
        <v>2.584493041749503E-2</v>
      </c>
      <c r="E152" s="107">
        <v>2.8143999999999999E-2</v>
      </c>
      <c r="K152" s="118"/>
      <c r="L152" s="118"/>
      <c r="N152" s="118"/>
    </row>
    <row r="153" spans="1:16" ht="14.25" customHeight="1">
      <c r="A153" s="5">
        <v>2023</v>
      </c>
      <c r="B153" s="107">
        <f>328/503</f>
        <v>0.65208747514910537</v>
      </c>
      <c r="C153" s="107">
        <v>0.20700099999999999</v>
      </c>
      <c r="D153" s="107">
        <f>20/503</f>
        <v>3.9761431411530816E-2</v>
      </c>
      <c r="E153" s="107">
        <v>3.3325E-2</v>
      </c>
      <c r="K153" s="118"/>
      <c r="L153" s="118"/>
      <c r="N153" s="118"/>
    </row>
    <row r="154" spans="1:16">
      <c r="A154" s="5">
        <v>2022</v>
      </c>
      <c r="B154" s="107">
        <f>333/503</f>
        <v>0.66202783300198809</v>
      </c>
      <c r="C154" s="107">
        <v>0.22328999999999999</v>
      </c>
      <c r="D154" s="107">
        <f>5/503</f>
        <v>9.9403578528827041E-3</v>
      </c>
      <c r="E154" s="107">
        <v>1.418E-2</v>
      </c>
      <c r="K154" s="118"/>
      <c r="L154" s="118"/>
      <c r="N154" s="118"/>
    </row>
    <row r="155" spans="1:16">
      <c r="A155" s="5">
        <v>2021</v>
      </c>
      <c r="B155" s="107">
        <f>325/505</f>
        <v>0.64356435643564358</v>
      </c>
      <c r="C155" s="107">
        <v>0.19023999999999999</v>
      </c>
      <c r="D155" s="107">
        <f>5/505</f>
        <v>9.9009900990099011E-3</v>
      </c>
      <c r="E155" s="107">
        <v>1.423E-2</v>
      </c>
      <c r="K155" s="118"/>
      <c r="L155" s="118"/>
      <c r="N155" s="118"/>
    </row>
    <row r="156" spans="1:16">
      <c r="A156" s="5">
        <v>2020</v>
      </c>
      <c r="B156" s="107">
        <f>276/505</f>
        <v>0.54653465346534658</v>
      </c>
      <c r="C156" s="107">
        <v>0.12461</v>
      </c>
      <c r="D156" s="107">
        <f>66/505</f>
        <v>0.1306930693069307</v>
      </c>
      <c r="E156" s="107">
        <v>7.4090000000000003E-2</v>
      </c>
      <c r="K156" s="118"/>
      <c r="L156" s="118"/>
      <c r="N156" s="118"/>
    </row>
    <row r="157" spans="1:16">
      <c r="A157" s="5">
        <v>2019</v>
      </c>
      <c r="B157" s="107">
        <f>330/505</f>
        <v>0.65346534653465349</v>
      </c>
      <c r="C157" s="107">
        <v>0.18584000000000001</v>
      </c>
      <c r="D157" s="107">
        <f>7/505</f>
        <v>1.3861386138613862E-2</v>
      </c>
      <c r="E157" s="107">
        <v>3.0748000000000001E-2</v>
      </c>
      <c r="K157" s="118"/>
      <c r="L157" s="118"/>
      <c r="N157" s="118"/>
    </row>
    <row r="158" spans="1:16">
      <c r="A158" s="5">
        <v>2018</v>
      </c>
      <c r="B158" s="107">
        <f>331/505</f>
        <v>0.65544554455445547</v>
      </c>
      <c r="C158" s="107">
        <v>0.34956999999999999</v>
      </c>
      <c r="D158" s="107">
        <f>3/505</f>
        <v>5.9405940594059407E-3</v>
      </c>
      <c r="E158" s="107">
        <v>0.10085</v>
      </c>
      <c r="K158" s="118"/>
      <c r="L158" s="118"/>
      <c r="N158" s="118"/>
    </row>
    <row r="159" spans="1:16">
      <c r="A159" s="5">
        <v>2017</v>
      </c>
      <c r="B159" s="107">
        <f>328/505</f>
        <v>0.64950495049504953</v>
      </c>
      <c r="C159" s="107">
        <v>0.28825000000000001</v>
      </c>
      <c r="D159" s="107">
        <f>9/505</f>
        <v>1.782178217821782E-2</v>
      </c>
      <c r="E159" s="107">
        <v>0.13117999999999999</v>
      </c>
      <c r="K159" s="118"/>
      <c r="L159" s="118"/>
      <c r="N159" s="118"/>
    </row>
    <row r="160" spans="1:16">
      <c r="A160" s="5">
        <v>2016</v>
      </c>
      <c r="B160" s="107">
        <f>320/505</f>
        <v>0.63366336633663367</v>
      </c>
      <c r="C160" s="107">
        <v>0.27879999999999999</v>
      </c>
      <c r="D160" s="107">
        <f>21/505</f>
        <v>4.1584158415841586E-2</v>
      </c>
      <c r="E160" s="107">
        <v>0.13175000000000001</v>
      </c>
      <c r="K160" s="118"/>
      <c r="L160" s="118"/>
      <c r="N160" s="118"/>
    </row>
    <row r="161" spans="1:140">
      <c r="A161" s="5">
        <v>2015</v>
      </c>
      <c r="B161" s="107">
        <f>322/504</f>
        <v>0.63888888888888884</v>
      </c>
      <c r="C161" s="107">
        <v>0.27292</v>
      </c>
      <c r="D161" s="107">
        <f>17/504</f>
        <v>3.3730158730158728E-2</v>
      </c>
      <c r="E161" s="107">
        <v>0.12017</v>
      </c>
      <c r="K161" s="118"/>
      <c r="L161" s="118"/>
      <c r="N161" s="118"/>
    </row>
    <row r="162" spans="1:140">
      <c r="A162" s="5">
        <v>2014</v>
      </c>
      <c r="B162" s="107">
        <v>0.68730000000000002</v>
      </c>
      <c r="C162" s="107">
        <v>0.29616999999999999</v>
      </c>
      <c r="D162" s="107">
        <v>1.3899999999999999E-2</v>
      </c>
      <c r="E162" s="107">
        <v>0.10599</v>
      </c>
      <c r="K162" s="118"/>
      <c r="L162" s="118"/>
      <c r="N162" s="118"/>
    </row>
    <row r="163" spans="1:140">
      <c r="A163" s="5">
        <v>2013</v>
      </c>
      <c r="B163" s="107">
        <v>0.66</v>
      </c>
      <c r="C163" s="107">
        <v>0.28234999999999999</v>
      </c>
      <c r="D163" s="107">
        <v>0.02</v>
      </c>
      <c r="E163" s="107">
        <v>0.11203</v>
      </c>
      <c r="G163" s="144"/>
      <c r="K163" s="118"/>
      <c r="L163" s="118"/>
      <c r="N163" s="118"/>
    </row>
    <row r="164" spans="1:140">
      <c r="A164" s="5">
        <v>2012</v>
      </c>
      <c r="B164" s="107">
        <v>0.61399999999999999</v>
      </c>
      <c r="C164" s="107">
        <v>0.26518999999999998</v>
      </c>
      <c r="D164" s="107">
        <v>0.02</v>
      </c>
      <c r="E164" s="107">
        <v>0.1027</v>
      </c>
      <c r="G164" s="144"/>
      <c r="L164" s="118"/>
      <c r="N164" s="118"/>
    </row>
    <row r="165" spans="1:140" s="118" customFormat="1">
      <c r="A165" s="5">
        <v>2011</v>
      </c>
      <c r="B165" s="107">
        <v>0.59599999999999997</v>
      </c>
      <c r="C165" s="107">
        <v>0.27892</v>
      </c>
      <c r="D165" s="107">
        <v>0.01</v>
      </c>
      <c r="E165" s="107">
        <v>7.2929999999999995E-2</v>
      </c>
      <c r="F165" s="95"/>
      <c r="G165" s="144"/>
      <c r="H165" s="95"/>
      <c r="I165" s="95"/>
      <c r="J165" s="95"/>
      <c r="K165" s="95"/>
      <c r="L165" s="95"/>
      <c r="M165" s="95"/>
      <c r="N165" s="95"/>
      <c r="O165" s="95"/>
      <c r="P165" s="95"/>
      <c r="Q165" s="95"/>
      <c r="R165" s="95"/>
      <c r="S165" s="95"/>
      <c r="T165" s="95"/>
      <c r="U165" s="95"/>
      <c r="V165" s="95"/>
      <c r="W165" s="95"/>
      <c r="X165" s="95"/>
      <c r="Y165" s="95"/>
    </row>
    <row r="166" spans="1:140" s="118" customFormat="1">
      <c r="A166" s="136" t="s">
        <v>411</v>
      </c>
      <c r="B166" s="107">
        <v>0.46600000000000003</v>
      </c>
      <c r="C166" s="107">
        <v>0.19317999999999999</v>
      </c>
      <c r="D166" s="107">
        <v>0.01</v>
      </c>
      <c r="E166" s="107">
        <v>9.214E-2</v>
      </c>
      <c r="F166" s="95"/>
      <c r="G166" s="144"/>
      <c r="H166" s="95"/>
      <c r="I166" s="95"/>
      <c r="J166" s="95"/>
      <c r="K166" s="95"/>
      <c r="L166" s="95"/>
      <c r="M166" s="95"/>
      <c r="N166" s="95"/>
      <c r="O166" s="95"/>
      <c r="P166" s="95"/>
    </row>
    <row r="167" spans="1:140" s="118" customFormat="1">
      <c r="A167" s="136" t="s">
        <v>379</v>
      </c>
      <c r="B167" s="107">
        <v>0.30399999999999999</v>
      </c>
      <c r="C167" s="107">
        <v>0.12859000000000001</v>
      </c>
      <c r="D167" s="107">
        <v>0.14199999999999999</v>
      </c>
      <c r="E167" s="107">
        <v>0.17416999999999999</v>
      </c>
      <c r="F167" s="95"/>
      <c r="G167" s="144"/>
      <c r="H167" s="95"/>
      <c r="I167" s="95"/>
      <c r="J167" s="95"/>
      <c r="K167" s="95"/>
      <c r="L167" s="95"/>
      <c r="M167" s="95"/>
      <c r="N167" s="95"/>
      <c r="O167" s="95"/>
      <c r="P167" s="95"/>
    </row>
    <row r="168" spans="1:140" s="118" customFormat="1">
      <c r="A168" s="136" t="s">
        <v>348</v>
      </c>
      <c r="B168" s="107">
        <v>0.44800000000000001</v>
      </c>
      <c r="C168" s="107">
        <v>0.21176</v>
      </c>
      <c r="D168" s="107">
        <v>9.6000000000000002E-2</v>
      </c>
      <c r="E168" s="107">
        <v>9.7750000000000004E-2</v>
      </c>
      <c r="F168" s="95"/>
      <c r="G168" s="144"/>
      <c r="H168" s="95"/>
      <c r="I168" s="95"/>
      <c r="J168" s="95"/>
      <c r="K168" s="95"/>
      <c r="L168" s="95"/>
      <c r="M168" s="95"/>
      <c r="N168" s="95"/>
      <c r="O168" s="95"/>
      <c r="P168" s="95"/>
    </row>
    <row r="169" spans="1:140" s="57" customFormat="1">
      <c r="A169" s="136" t="s">
        <v>318</v>
      </c>
      <c r="B169" s="107">
        <v>0.55200000000000005</v>
      </c>
      <c r="C169" s="107">
        <v>0.22986000000000001</v>
      </c>
      <c r="D169" s="107">
        <v>2.4E-2</v>
      </c>
      <c r="E169" s="107">
        <v>3.1640000000000001E-2</v>
      </c>
      <c r="F169" s="95"/>
      <c r="G169" s="144"/>
      <c r="H169" s="95"/>
      <c r="I169" s="95"/>
      <c r="J169" s="95"/>
      <c r="K169" s="95"/>
      <c r="L169" s="95"/>
      <c r="M169" s="95"/>
      <c r="N169" s="95"/>
      <c r="O169" s="95"/>
      <c r="P169" s="95"/>
      <c r="Q169" s="118"/>
      <c r="R169" s="118"/>
      <c r="S169" s="118"/>
      <c r="T169" s="118"/>
      <c r="U169" s="118"/>
      <c r="V169" s="118"/>
      <c r="W169" s="118"/>
      <c r="X169" s="118"/>
      <c r="Y169" s="118"/>
    </row>
    <row r="170" spans="1:140" s="57" customFormat="1">
      <c r="A170" s="136" t="s">
        <v>291</v>
      </c>
      <c r="B170" s="107">
        <v>0.56000000000000005</v>
      </c>
      <c r="C170" s="107">
        <v>0.24664</v>
      </c>
      <c r="D170" s="107">
        <v>1.7999999999999999E-2</v>
      </c>
      <c r="E170" s="107">
        <v>3.0110000000000001E-2</v>
      </c>
      <c r="F170" s="95"/>
      <c r="G170" s="144"/>
      <c r="H170" s="95"/>
      <c r="I170" s="95"/>
      <c r="J170" s="95"/>
      <c r="K170" s="95"/>
      <c r="L170" s="95"/>
      <c r="M170" s="130"/>
      <c r="N170" s="95"/>
      <c r="O170" s="95"/>
      <c r="P170" s="95"/>
    </row>
    <row r="171" spans="1:140" s="86" customFormat="1">
      <c r="A171" s="136" t="s">
        <v>262</v>
      </c>
      <c r="B171" s="107">
        <v>0.56999999999999995</v>
      </c>
      <c r="C171" s="107">
        <v>0.25151000000000001</v>
      </c>
      <c r="D171" s="107">
        <v>1.7999999999999999E-2</v>
      </c>
      <c r="E171" s="107">
        <v>2.6950000000000002E-2</v>
      </c>
      <c r="F171" s="95"/>
      <c r="G171" s="144"/>
      <c r="H171" s="95"/>
      <c r="I171" s="95"/>
      <c r="J171" s="95"/>
      <c r="K171" s="95"/>
      <c r="L171" s="95"/>
      <c r="M171" s="67"/>
      <c r="N171" s="95"/>
      <c r="O171" s="95"/>
      <c r="P171" s="95"/>
      <c r="Q171" s="57"/>
      <c r="R171" s="57"/>
      <c r="S171" s="57"/>
      <c r="T171" s="57"/>
      <c r="U171" s="57"/>
      <c r="V171" s="57"/>
      <c r="W171" s="57"/>
      <c r="X171" s="57"/>
      <c r="Y171" s="57"/>
    </row>
    <row r="172" spans="1:140" s="48" customFormat="1">
      <c r="A172" s="136" t="s">
        <v>233</v>
      </c>
      <c r="B172" s="107">
        <v>0.50800000000000001</v>
      </c>
      <c r="C172" s="107">
        <v>0.24027999999999999</v>
      </c>
      <c r="D172" s="107">
        <v>0.01</v>
      </c>
      <c r="E172" s="107">
        <v>2.6349999999999998E-2</v>
      </c>
      <c r="F172" s="95"/>
      <c r="G172" s="144"/>
      <c r="H172" s="95"/>
      <c r="I172" s="95"/>
      <c r="J172" s="95"/>
      <c r="K172" s="95"/>
      <c r="L172" s="95"/>
      <c r="M172" s="67"/>
      <c r="N172" s="95"/>
      <c r="O172" s="95"/>
      <c r="P172" s="95"/>
      <c r="Q172" s="86"/>
      <c r="R172" s="86"/>
      <c r="S172" s="86"/>
      <c r="T172" s="86"/>
      <c r="U172" s="86"/>
      <c r="V172" s="86"/>
      <c r="W172" s="86"/>
      <c r="X172" s="86"/>
      <c r="Y172" s="86"/>
      <c r="Z172" s="86"/>
      <c r="AA172" s="86"/>
      <c r="AB172" s="86"/>
      <c r="AC172" s="86"/>
      <c r="AD172" s="86"/>
      <c r="AE172" s="86"/>
      <c r="AF172" s="86"/>
      <c r="AG172" s="86"/>
      <c r="AH172" s="86"/>
      <c r="AI172" s="86"/>
      <c r="AJ172" s="86"/>
      <c r="AK172" s="86"/>
      <c r="AL172" s="86"/>
      <c r="AM172" s="86"/>
      <c r="AN172" s="86"/>
      <c r="AO172" s="86"/>
      <c r="AP172" s="86"/>
      <c r="AQ172" s="86"/>
      <c r="AR172" s="86"/>
      <c r="AS172" s="86"/>
      <c r="AT172" s="86"/>
      <c r="AU172" s="86"/>
      <c r="AV172" s="86"/>
      <c r="AW172" s="86"/>
      <c r="AX172" s="86"/>
      <c r="AY172" s="86"/>
      <c r="AZ172" s="86"/>
      <c r="BA172" s="86"/>
      <c r="BB172" s="86"/>
      <c r="BC172" s="86"/>
      <c r="BD172" s="86"/>
      <c r="BE172" s="86"/>
      <c r="BF172" s="86"/>
      <c r="BG172" s="86"/>
      <c r="BH172" s="86"/>
      <c r="BI172" s="86"/>
      <c r="BJ172" s="86"/>
      <c r="BK172" s="86"/>
      <c r="BL172" s="86"/>
      <c r="BM172" s="86"/>
      <c r="BN172" s="86"/>
      <c r="BO172" s="86"/>
      <c r="BP172" s="86"/>
      <c r="BQ172" s="86"/>
      <c r="BR172" s="86"/>
      <c r="BS172" s="86"/>
      <c r="BT172" s="86"/>
      <c r="BU172" s="86"/>
      <c r="BV172" s="86"/>
      <c r="BW172" s="86"/>
      <c r="BX172" s="86"/>
      <c r="BY172" s="86"/>
      <c r="BZ172" s="86"/>
      <c r="CA172" s="86"/>
      <c r="CB172" s="86"/>
      <c r="CC172" s="86"/>
      <c r="CD172" s="86"/>
      <c r="CE172" s="86"/>
      <c r="CF172" s="86"/>
      <c r="CG172" s="86"/>
      <c r="CH172" s="86"/>
      <c r="CI172" s="86"/>
      <c r="CJ172" s="86"/>
      <c r="CK172" s="86"/>
      <c r="CL172" s="86"/>
      <c r="CM172" s="86"/>
      <c r="CN172" s="86"/>
      <c r="CO172" s="86"/>
      <c r="CP172" s="86"/>
      <c r="CQ172" s="86"/>
      <c r="CR172" s="86"/>
      <c r="CS172" s="86"/>
      <c r="CT172" s="86"/>
      <c r="CU172" s="86"/>
      <c r="CV172" s="86"/>
      <c r="CW172" s="86"/>
      <c r="CX172" s="86"/>
      <c r="CY172" s="86"/>
      <c r="CZ172" s="86"/>
      <c r="DA172" s="86"/>
      <c r="DB172" s="86"/>
      <c r="DC172" s="86"/>
      <c r="DD172" s="86"/>
      <c r="DE172" s="86"/>
      <c r="DF172" s="86"/>
      <c r="DG172" s="86"/>
      <c r="DH172" s="86"/>
      <c r="DI172" s="86"/>
      <c r="DJ172" s="86"/>
      <c r="DK172" s="86"/>
      <c r="DL172" s="86"/>
      <c r="DM172" s="86"/>
      <c r="DN172" s="86"/>
      <c r="DO172" s="86"/>
      <c r="DP172" s="86"/>
      <c r="DQ172" s="86"/>
      <c r="DR172" s="86"/>
      <c r="DS172" s="86"/>
      <c r="DT172" s="86"/>
      <c r="DU172" s="86"/>
      <c r="DV172" s="86"/>
      <c r="DW172" s="86"/>
      <c r="DX172" s="86"/>
      <c r="DY172" s="86"/>
      <c r="DZ172" s="86"/>
      <c r="EA172" s="86"/>
      <c r="EB172" s="86"/>
      <c r="EC172" s="86"/>
      <c r="ED172" s="86"/>
      <c r="EE172" s="86"/>
      <c r="EF172" s="86"/>
      <c r="EG172" s="86"/>
      <c r="EH172" s="86"/>
      <c r="EI172" s="86"/>
      <c r="EJ172" s="86"/>
    </row>
    <row r="173" spans="1:140" s="48" customFormat="1">
      <c r="A173" s="136" t="s">
        <v>168</v>
      </c>
      <c r="B173" s="107"/>
      <c r="C173" s="107"/>
      <c r="D173" s="107"/>
      <c r="E173" s="107"/>
      <c r="F173" s="95"/>
      <c r="G173" s="144"/>
      <c r="H173" s="95"/>
      <c r="I173" s="95"/>
      <c r="J173" s="95"/>
      <c r="K173" s="95"/>
      <c r="L173" s="95"/>
      <c r="M173" s="81"/>
      <c r="N173" s="95"/>
      <c r="O173" s="118"/>
      <c r="P173" s="118"/>
      <c r="Q173" s="86"/>
      <c r="R173" s="86"/>
      <c r="S173" s="86"/>
      <c r="T173" s="86"/>
      <c r="U173" s="86"/>
      <c r="V173" s="86"/>
      <c r="W173" s="86"/>
      <c r="X173" s="86"/>
      <c r="Y173" s="86"/>
      <c r="Z173" s="86"/>
      <c r="AA173" s="86"/>
      <c r="AB173" s="86"/>
      <c r="AC173" s="86"/>
      <c r="AD173" s="86"/>
      <c r="AE173" s="86"/>
      <c r="AF173" s="86"/>
      <c r="AG173" s="86"/>
      <c r="AH173" s="86"/>
      <c r="AI173" s="86"/>
      <c r="AJ173" s="86"/>
      <c r="AK173" s="86"/>
      <c r="AL173" s="86"/>
      <c r="AM173" s="86"/>
      <c r="AN173" s="86"/>
      <c r="AO173" s="86"/>
      <c r="AP173" s="86"/>
      <c r="AQ173" s="86"/>
      <c r="AR173" s="86"/>
      <c r="AS173" s="86"/>
      <c r="AT173" s="86"/>
      <c r="AU173" s="86"/>
      <c r="AV173" s="86"/>
      <c r="AW173" s="86"/>
      <c r="AX173" s="86"/>
      <c r="AY173" s="86"/>
      <c r="AZ173" s="86"/>
      <c r="BA173" s="86"/>
      <c r="BB173" s="86"/>
      <c r="BC173" s="86"/>
      <c r="BD173" s="86"/>
      <c r="BE173" s="86"/>
      <c r="BF173" s="86"/>
      <c r="BG173" s="86"/>
      <c r="BH173" s="86"/>
      <c r="BI173" s="86"/>
      <c r="BJ173" s="86"/>
      <c r="BK173" s="86"/>
      <c r="BL173" s="86"/>
      <c r="BM173" s="86"/>
      <c r="BN173" s="86"/>
      <c r="BO173" s="86"/>
      <c r="BP173" s="86"/>
      <c r="BQ173" s="86"/>
      <c r="BR173" s="86"/>
      <c r="BS173" s="86"/>
      <c r="BT173" s="86"/>
      <c r="BU173" s="86"/>
      <c r="BV173" s="86"/>
      <c r="BW173" s="86"/>
      <c r="BX173" s="86"/>
      <c r="BY173" s="86"/>
      <c r="BZ173" s="86"/>
      <c r="CA173" s="86"/>
      <c r="CB173" s="86"/>
      <c r="CC173" s="86"/>
      <c r="CD173" s="86"/>
      <c r="CE173" s="86"/>
      <c r="CF173" s="86"/>
      <c r="CG173" s="86"/>
      <c r="CH173" s="86"/>
      <c r="CI173" s="86"/>
      <c r="CJ173" s="86"/>
      <c r="CK173" s="86"/>
      <c r="CL173" s="86"/>
      <c r="CM173" s="86"/>
      <c r="CN173" s="86"/>
      <c r="CO173" s="86"/>
      <c r="CP173" s="86"/>
      <c r="CQ173" s="86"/>
      <c r="CR173" s="86"/>
      <c r="CS173" s="86"/>
      <c r="CT173" s="86"/>
      <c r="CU173" s="86"/>
      <c r="CV173" s="86"/>
      <c r="CW173" s="86"/>
      <c r="CX173" s="86"/>
      <c r="CY173" s="86"/>
      <c r="CZ173" s="86"/>
      <c r="DA173" s="86"/>
      <c r="DB173" s="86"/>
      <c r="DC173" s="86"/>
      <c r="DD173" s="86"/>
      <c r="DE173" s="86"/>
      <c r="DF173" s="86"/>
      <c r="DG173" s="86"/>
      <c r="DH173" s="86"/>
      <c r="DI173" s="86"/>
      <c r="DJ173" s="86"/>
      <c r="DK173" s="86"/>
      <c r="DL173" s="86"/>
      <c r="DM173" s="86"/>
      <c r="DN173" s="86"/>
      <c r="DO173" s="86"/>
      <c r="DP173" s="86"/>
      <c r="DQ173" s="86"/>
      <c r="DR173" s="86"/>
      <c r="DS173" s="86"/>
      <c r="DT173" s="86"/>
      <c r="DU173" s="86"/>
      <c r="DV173" s="86"/>
      <c r="DW173" s="86"/>
      <c r="DX173" s="86"/>
      <c r="DY173" s="86"/>
      <c r="DZ173" s="86"/>
      <c r="EA173" s="86"/>
      <c r="EB173" s="86"/>
      <c r="EC173" s="86"/>
      <c r="ED173" s="86"/>
      <c r="EE173" s="86"/>
      <c r="EF173" s="86"/>
      <c r="EG173" s="86"/>
      <c r="EH173" s="86"/>
      <c r="EI173" s="86"/>
      <c r="EJ173" s="86"/>
    </row>
    <row r="174" spans="1:140" s="48" customFormat="1">
      <c r="A174" s="91"/>
      <c r="B174" s="107"/>
      <c r="C174" s="107"/>
      <c r="D174" s="107"/>
      <c r="E174" s="107"/>
      <c r="F174" s="95"/>
      <c r="G174" s="196"/>
      <c r="H174" s="144"/>
      <c r="I174" s="95"/>
      <c r="J174" s="95"/>
      <c r="K174" s="95"/>
      <c r="L174" s="95"/>
      <c r="M174" s="69"/>
      <c r="N174" s="95"/>
      <c r="O174" s="118"/>
      <c r="P174" s="118"/>
      <c r="Q174" s="86"/>
      <c r="R174" s="86"/>
      <c r="S174" s="86"/>
      <c r="T174" s="86"/>
      <c r="U174" s="86"/>
      <c r="V174" s="86"/>
      <c r="W174" s="86"/>
      <c r="X174" s="86"/>
      <c r="Y174" s="86"/>
      <c r="Z174" s="86"/>
      <c r="AA174" s="86"/>
      <c r="AB174" s="86"/>
      <c r="AC174" s="86"/>
      <c r="AD174" s="86"/>
      <c r="AE174" s="86"/>
      <c r="AF174" s="86"/>
      <c r="AG174" s="86"/>
      <c r="AH174" s="86"/>
      <c r="AI174" s="86"/>
      <c r="AJ174" s="86"/>
      <c r="AK174" s="86"/>
      <c r="AL174" s="86"/>
      <c r="AM174" s="86"/>
      <c r="AN174" s="86"/>
      <c r="AO174" s="86"/>
      <c r="AP174" s="86"/>
      <c r="AQ174" s="86"/>
      <c r="AR174" s="86"/>
      <c r="AS174" s="86"/>
      <c r="AT174" s="86"/>
      <c r="AU174" s="86"/>
      <c r="AV174" s="86"/>
      <c r="AW174" s="86"/>
      <c r="AX174" s="86"/>
      <c r="AY174" s="86"/>
      <c r="AZ174" s="86"/>
      <c r="BA174" s="86"/>
      <c r="BB174" s="86"/>
      <c r="BC174" s="86"/>
      <c r="BD174" s="86"/>
      <c r="BE174" s="86"/>
      <c r="BF174" s="86"/>
      <c r="BG174" s="86"/>
      <c r="BH174" s="86"/>
      <c r="BI174" s="86"/>
      <c r="BJ174" s="86"/>
      <c r="BK174" s="86"/>
      <c r="BL174" s="86"/>
      <c r="BM174" s="86"/>
      <c r="BN174" s="86"/>
      <c r="BO174" s="86"/>
      <c r="BP174" s="86"/>
      <c r="BQ174" s="86"/>
      <c r="BR174" s="86"/>
      <c r="BS174" s="86"/>
      <c r="BT174" s="86"/>
      <c r="BU174" s="86"/>
      <c r="BV174" s="86"/>
      <c r="BW174" s="86"/>
      <c r="BX174" s="86"/>
      <c r="BY174" s="86"/>
      <c r="BZ174" s="86"/>
      <c r="CA174" s="86"/>
      <c r="CB174" s="86"/>
      <c r="CC174" s="86"/>
      <c r="CD174" s="86"/>
      <c r="CE174" s="86"/>
      <c r="CF174" s="86"/>
      <c r="CG174" s="86"/>
      <c r="CH174" s="86"/>
      <c r="CI174" s="86"/>
      <c r="CJ174" s="86"/>
      <c r="CK174" s="86"/>
      <c r="CL174" s="86"/>
      <c r="CM174" s="86"/>
      <c r="CN174" s="86"/>
      <c r="CO174" s="86"/>
      <c r="CP174" s="86"/>
      <c r="CQ174" s="86"/>
      <c r="CR174" s="86"/>
      <c r="CS174" s="86"/>
      <c r="CT174" s="86"/>
      <c r="CU174" s="86"/>
      <c r="CV174" s="86"/>
      <c r="CW174" s="86"/>
      <c r="CX174" s="86"/>
      <c r="CY174" s="86"/>
      <c r="CZ174" s="86"/>
      <c r="DA174" s="86"/>
      <c r="DB174" s="86"/>
      <c r="DC174" s="86"/>
      <c r="DD174" s="86"/>
      <c r="DE174" s="86"/>
      <c r="DF174" s="86"/>
      <c r="DG174" s="86"/>
      <c r="DH174" s="86"/>
      <c r="DI174" s="86"/>
      <c r="DJ174" s="86"/>
      <c r="DK174" s="86"/>
      <c r="DL174" s="86"/>
      <c r="DM174" s="86"/>
      <c r="DN174" s="86"/>
      <c r="DO174" s="86"/>
      <c r="DP174" s="86"/>
      <c r="DQ174" s="86"/>
      <c r="DR174" s="86"/>
      <c r="DS174" s="86"/>
      <c r="DT174" s="86"/>
      <c r="DU174" s="86"/>
      <c r="DV174" s="86"/>
      <c r="DW174" s="86"/>
      <c r="DX174" s="86"/>
      <c r="DY174" s="86"/>
      <c r="DZ174" s="86"/>
      <c r="EA174" s="86"/>
      <c r="EB174" s="86"/>
      <c r="EC174" s="86"/>
      <c r="ED174" s="86"/>
      <c r="EE174" s="86"/>
      <c r="EF174" s="86"/>
      <c r="EG174" s="86"/>
      <c r="EH174" s="86"/>
      <c r="EI174" s="86"/>
      <c r="EJ174" s="86"/>
    </row>
    <row r="175" spans="1:140" s="48" customFormat="1">
      <c r="A175" s="91"/>
      <c r="B175" s="107"/>
      <c r="C175" s="107"/>
      <c r="D175" s="107"/>
      <c r="E175" s="107"/>
      <c r="F175" s="95"/>
      <c r="G175" s="196"/>
      <c r="H175" s="144"/>
      <c r="I175" s="95"/>
      <c r="J175" s="95"/>
      <c r="K175" s="95"/>
      <c r="L175" s="95"/>
      <c r="M175" s="69"/>
      <c r="N175" s="95"/>
      <c r="O175" s="118"/>
      <c r="P175" s="118"/>
      <c r="Q175" s="86"/>
      <c r="R175" s="86"/>
      <c r="S175" s="86"/>
      <c r="T175" s="86"/>
      <c r="U175" s="86"/>
      <c r="V175" s="86"/>
      <c r="W175" s="86"/>
      <c r="X175" s="86"/>
      <c r="Y175" s="86"/>
      <c r="Z175" s="86"/>
      <c r="AA175" s="86"/>
      <c r="AB175" s="86"/>
      <c r="AC175" s="86"/>
      <c r="AD175" s="86"/>
      <c r="AE175" s="86"/>
      <c r="AF175" s="86"/>
      <c r="AG175" s="86"/>
      <c r="AH175" s="86"/>
      <c r="AI175" s="86"/>
      <c r="AJ175" s="86"/>
      <c r="AK175" s="86"/>
      <c r="AL175" s="86"/>
      <c r="AM175" s="86"/>
      <c r="AN175" s="86"/>
      <c r="AO175" s="86"/>
      <c r="AP175" s="86"/>
      <c r="AQ175" s="86"/>
      <c r="AR175" s="86"/>
      <c r="AS175" s="86"/>
      <c r="AT175" s="86"/>
      <c r="AU175" s="86"/>
      <c r="AV175" s="86"/>
      <c r="AW175" s="86"/>
      <c r="AX175" s="86"/>
      <c r="AY175" s="86"/>
      <c r="AZ175" s="86"/>
      <c r="BA175" s="86"/>
      <c r="BB175" s="86"/>
      <c r="BC175" s="86"/>
      <c r="BD175" s="86"/>
      <c r="BE175" s="86"/>
      <c r="BF175" s="86"/>
      <c r="BG175" s="86"/>
      <c r="BH175" s="86"/>
      <c r="BI175" s="86"/>
      <c r="BJ175" s="86"/>
      <c r="BK175" s="86"/>
      <c r="BL175" s="86"/>
      <c r="BM175" s="86"/>
      <c r="BN175" s="86"/>
      <c r="BO175" s="86"/>
      <c r="BP175" s="86"/>
      <c r="BQ175" s="86"/>
      <c r="BR175" s="86"/>
      <c r="BS175" s="86"/>
      <c r="BT175" s="86"/>
      <c r="BU175" s="86"/>
      <c r="BV175" s="86"/>
      <c r="BW175" s="86"/>
      <c r="BX175" s="86"/>
      <c r="BY175" s="86"/>
      <c r="BZ175" s="86"/>
      <c r="CA175" s="86"/>
      <c r="CB175" s="86"/>
      <c r="CC175" s="86"/>
      <c r="CD175" s="86"/>
      <c r="CE175" s="86"/>
      <c r="CF175" s="86"/>
      <c r="CG175" s="86"/>
      <c r="CH175" s="86"/>
      <c r="CI175" s="86"/>
      <c r="CJ175" s="86"/>
      <c r="CK175" s="86"/>
      <c r="CL175" s="86"/>
      <c r="CM175" s="86"/>
      <c r="CN175" s="86"/>
      <c r="CO175" s="86"/>
      <c r="CP175" s="86"/>
      <c r="CQ175" s="86"/>
      <c r="CR175" s="86"/>
      <c r="CS175" s="86"/>
      <c r="CT175" s="86"/>
      <c r="CU175" s="86"/>
      <c r="CV175" s="86"/>
      <c r="CW175" s="86"/>
      <c r="CX175" s="86"/>
      <c r="CY175" s="86"/>
      <c r="CZ175" s="86"/>
      <c r="DA175" s="86"/>
      <c r="DB175" s="86"/>
      <c r="DC175" s="86"/>
      <c r="DD175" s="86"/>
      <c r="DE175" s="86"/>
      <c r="DF175" s="86"/>
      <c r="DG175" s="86"/>
      <c r="DH175" s="86"/>
      <c r="DI175" s="86"/>
      <c r="DJ175" s="86"/>
      <c r="DK175" s="86"/>
      <c r="DL175" s="86"/>
      <c r="DM175" s="86"/>
      <c r="DN175" s="86"/>
      <c r="DO175" s="86"/>
      <c r="DP175" s="86"/>
      <c r="DQ175" s="86"/>
      <c r="DR175" s="86"/>
      <c r="DS175" s="86"/>
      <c r="DT175" s="86"/>
      <c r="DU175" s="86"/>
      <c r="DV175" s="86"/>
      <c r="DW175" s="86"/>
      <c r="DX175" s="86"/>
      <c r="DY175" s="86"/>
      <c r="DZ175" s="86"/>
      <c r="EA175" s="86"/>
      <c r="EB175" s="86"/>
      <c r="EC175" s="86"/>
      <c r="ED175" s="86"/>
      <c r="EE175" s="86"/>
      <c r="EF175" s="86"/>
      <c r="EG175" s="86"/>
      <c r="EH175" s="86"/>
      <c r="EI175" s="86"/>
      <c r="EJ175" s="86"/>
    </row>
    <row r="176" spans="1:140" s="48" customFormat="1">
      <c r="A176" s="57" t="s">
        <v>417</v>
      </c>
      <c r="B176" s="57"/>
      <c r="C176" s="57"/>
      <c r="D176" s="57"/>
      <c r="E176" s="66"/>
      <c r="F176" s="66"/>
      <c r="G176" s="57"/>
      <c r="H176" s="57"/>
      <c r="I176" s="57"/>
      <c r="J176" s="57"/>
      <c r="K176" s="57"/>
      <c r="L176" s="95"/>
      <c r="M176" s="69"/>
      <c r="N176" s="95"/>
      <c r="O176" s="75"/>
      <c r="P176" s="75"/>
      <c r="Q176" s="86"/>
      <c r="R176" s="86"/>
      <c r="S176" s="86"/>
      <c r="T176" s="86"/>
      <c r="U176" s="86"/>
      <c r="V176" s="86"/>
      <c r="W176" s="86"/>
      <c r="X176" s="86"/>
      <c r="Y176" s="86"/>
      <c r="Z176" s="86"/>
      <c r="AA176" s="86"/>
      <c r="AB176" s="86"/>
      <c r="AC176" s="86"/>
      <c r="AD176" s="86"/>
      <c r="AE176" s="86"/>
      <c r="AF176" s="86"/>
      <c r="AG176" s="86"/>
      <c r="AH176" s="86"/>
      <c r="AI176" s="86"/>
      <c r="AJ176" s="86"/>
      <c r="AK176" s="86"/>
      <c r="AL176" s="86"/>
      <c r="AM176" s="86"/>
      <c r="AN176" s="86"/>
      <c r="AO176" s="86"/>
      <c r="AP176" s="86"/>
      <c r="AQ176" s="86"/>
      <c r="AR176" s="86"/>
      <c r="AS176" s="86"/>
      <c r="AT176" s="86"/>
      <c r="AU176" s="86"/>
      <c r="AV176" s="86"/>
      <c r="AW176" s="86"/>
      <c r="AX176" s="86"/>
      <c r="AY176" s="86"/>
      <c r="AZ176" s="86"/>
      <c r="BA176" s="86"/>
      <c r="BB176" s="86"/>
      <c r="BC176" s="86"/>
      <c r="BD176" s="86"/>
      <c r="BE176" s="86"/>
      <c r="BF176" s="86"/>
      <c r="BG176" s="86"/>
      <c r="BH176" s="86"/>
      <c r="BI176" s="86"/>
      <c r="BJ176" s="86"/>
      <c r="BK176" s="86"/>
      <c r="BL176" s="86"/>
      <c r="BM176" s="86"/>
      <c r="BN176" s="86"/>
      <c r="BO176" s="86"/>
      <c r="BP176" s="86"/>
      <c r="BQ176" s="86"/>
      <c r="BR176" s="86"/>
      <c r="BS176" s="86"/>
      <c r="BT176" s="86"/>
      <c r="BU176" s="86"/>
      <c r="BV176" s="86"/>
      <c r="BW176" s="86"/>
      <c r="BX176" s="86"/>
      <c r="BY176" s="86"/>
      <c r="BZ176" s="86"/>
      <c r="CA176" s="86"/>
      <c r="CB176" s="86"/>
      <c r="CC176" s="86"/>
      <c r="CD176" s="86"/>
      <c r="CE176" s="86"/>
      <c r="CF176" s="86"/>
      <c r="CG176" s="86"/>
      <c r="CH176" s="86"/>
      <c r="CI176" s="86"/>
      <c r="CJ176" s="86"/>
      <c r="CK176" s="86"/>
      <c r="CL176" s="86"/>
      <c r="CM176" s="86"/>
      <c r="CN176" s="86"/>
      <c r="CO176" s="86"/>
      <c r="CP176" s="86"/>
      <c r="CQ176" s="86"/>
      <c r="CR176" s="86"/>
      <c r="CS176" s="86"/>
      <c r="CT176" s="86"/>
      <c r="CU176" s="86"/>
      <c r="CV176" s="86"/>
      <c r="CW176" s="86"/>
      <c r="CX176" s="86"/>
      <c r="CY176" s="86"/>
      <c r="CZ176" s="86"/>
      <c r="DA176" s="86"/>
      <c r="DB176" s="86"/>
      <c r="DC176" s="86"/>
      <c r="DD176" s="86"/>
      <c r="DE176" s="86"/>
      <c r="DF176" s="86"/>
      <c r="DG176" s="86"/>
      <c r="DH176" s="86"/>
      <c r="DI176" s="86"/>
      <c r="DJ176" s="86"/>
      <c r="DK176" s="86"/>
      <c r="DL176" s="86"/>
      <c r="DM176" s="86"/>
      <c r="DN176" s="86"/>
      <c r="DO176" s="86"/>
      <c r="DP176" s="86"/>
      <c r="DQ176" s="86"/>
      <c r="DR176" s="86"/>
      <c r="DS176" s="86"/>
      <c r="DT176" s="86"/>
      <c r="DU176" s="86"/>
      <c r="DV176" s="86"/>
      <c r="DW176" s="86"/>
      <c r="DX176" s="86"/>
      <c r="DY176" s="86"/>
      <c r="DZ176" s="86"/>
      <c r="EA176" s="86"/>
      <c r="EB176" s="86"/>
      <c r="EC176" s="86"/>
      <c r="ED176" s="86"/>
      <c r="EE176" s="86"/>
      <c r="EF176" s="86"/>
      <c r="EG176" s="86"/>
      <c r="EH176" s="86"/>
      <c r="EI176" s="86"/>
      <c r="EJ176" s="86"/>
    </row>
    <row r="177" spans="1:140" s="48" customFormat="1">
      <c r="A177" s="7" t="s">
        <v>137</v>
      </c>
      <c r="B177" s="67" t="s">
        <v>418</v>
      </c>
      <c r="C177" s="67" t="s">
        <v>418</v>
      </c>
      <c r="D177" s="67" t="s">
        <v>418</v>
      </c>
      <c r="E177" s="71" t="s">
        <v>154</v>
      </c>
      <c r="F177" s="71" t="s">
        <v>154</v>
      </c>
      <c r="G177" s="71" t="s">
        <v>154</v>
      </c>
      <c r="H177" s="75" t="s">
        <v>419</v>
      </c>
      <c r="I177" s="75" t="s">
        <v>419</v>
      </c>
      <c r="J177" s="75" t="s">
        <v>419</v>
      </c>
      <c r="K177" s="75" t="s">
        <v>420</v>
      </c>
      <c r="L177" s="57"/>
      <c r="M177" s="69"/>
      <c r="N177" s="57"/>
      <c r="O177" s="83"/>
      <c r="P177" s="83"/>
      <c r="Q177" s="86"/>
      <c r="R177" s="86"/>
      <c r="S177" s="86"/>
      <c r="T177" s="86"/>
      <c r="U177" s="86"/>
      <c r="V177" s="86"/>
      <c r="W177" s="86"/>
      <c r="X177" s="86"/>
      <c r="Y177" s="86"/>
      <c r="Z177" s="86"/>
      <c r="AA177" s="86"/>
      <c r="AB177" s="86"/>
      <c r="AC177" s="86"/>
      <c r="AD177" s="86"/>
      <c r="AE177" s="86"/>
      <c r="AF177" s="86"/>
      <c r="AG177" s="86"/>
      <c r="AH177" s="86"/>
      <c r="AI177" s="86"/>
      <c r="AJ177" s="86"/>
      <c r="AK177" s="86"/>
      <c r="AL177" s="86"/>
      <c r="AM177" s="86"/>
      <c r="AN177" s="86"/>
      <c r="AO177" s="86"/>
      <c r="AP177" s="86"/>
      <c r="AQ177" s="86"/>
      <c r="AR177" s="86"/>
      <c r="AS177" s="86"/>
      <c r="AT177" s="86"/>
      <c r="AU177" s="86"/>
      <c r="AV177" s="86"/>
      <c r="AW177" s="86"/>
      <c r="AX177" s="86"/>
      <c r="AY177" s="86"/>
      <c r="AZ177" s="86"/>
      <c r="BA177" s="86"/>
      <c r="BB177" s="86"/>
      <c r="BC177" s="86"/>
      <c r="BD177" s="86"/>
      <c r="BE177" s="86"/>
      <c r="BF177" s="86"/>
      <c r="BG177" s="86"/>
      <c r="BH177" s="86"/>
      <c r="BI177" s="86"/>
      <c r="BJ177" s="86"/>
      <c r="BK177" s="86"/>
      <c r="BL177" s="86"/>
      <c r="BM177" s="86"/>
      <c r="BN177" s="86"/>
      <c r="BO177" s="86"/>
      <c r="BP177" s="86"/>
      <c r="BQ177" s="86"/>
      <c r="BR177" s="86"/>
      <c r="BS177" s="86"/>
      <c r="BT177" s="86"/>
      <c r="BU177" s="86"/>
      <c r="BV177" s="86"/>
      <c r="BW177" s="86"/>
      <c r="BX177" s="86"/>
      <c r="BY177" s="86"/>
      <c r="BZ177" s="86"/>
      <c r="CA177" s="86"/>
      <c r="CB177" s="86"/>
      <c r="CC177" s="86"/>
      <c r="CD177" s="86"/>
      <c r="CE177" s="86"/>
      <c r="CF177" s="86"/>
      <c r="CG177" s="86"/>
      <c r="CH177" s="86"/>
      <c r="CI177" s="86"/>
      <c r="CJ177" s="86"/>
      <c r="CK177" s="86"/>
      <c r="CL177" s="86"/>
      <c r="CM177" s="86"/>
      <c r="CN177" s="86"/>
      <c r="CO177" s="86"/>
      <c r="CP177" s="86"/>
      <c r="CQ177" s="86"/>
      <c r="CR177" s="86"/>
      <c r="CS177" s="86"/>
      <c r="CT177" s="86"/>
      <c r="CU177" s="86"/>
      <c r="CV177" s="86"/>
      <c r="CW177" s="86"/>
      <c r="CX177" s="86"/>
      <c r="CY177" s="86"/>
      <c r="CZ177" s="86"/>
      <c r="DA177" s="86"/>
      <c r="DB177" s="86"/>
      <c r="DC177" s="86"/>
      <c r="DD177" s="86"/>
      <c r="DE177" s="86"/>
      <c r="DF177" s="86"/>
      <c r="DG177" s="86"/>
      <c r="DH177" s="86"/>
      <c r="DI177" s="86"/>
      <c r="DJ177" s="86"/>
      <c r="DK177" s="86"/>
      <c r="DL177" s="86"/>
      <c r="DM177" s="86"/>
      <c r="DN177" s="86"/>
      <c r="DO177" s="86"/>
      <c r="DP177" s="86"/>
      <c r="DQ177" s="86"/>
      <c r="DR177" s="86"/>
      <c r="DS177" s="86"/>
      <c r="DT177" s="86"/>
      <c r="DU177" s="86"/>
      <c r="DV177" s="86"/>
      <c r="DW177" s="86"/>
      <c r="DX177" s="86"/>
      <c r="DY177" s="86"/>
      <c r="DZ177" s="86"/>
      <c r="EA177" s="86"/>
      <c r="EB177" s="86"/>
      <c r="EC177" s="86"/>
      <c r="ED177" s="86"/>
      <c r="EE177" s="86"/>
      <c r="EF177" s="86"/>
      <c r="EG177" s="86"/>
      <c r="EH177" s="86"/>
      <c r="EI177" s="86"/>
      <c r="EJ177" s="86"/>
    </row>
    <row r="178" spans="1:140" s="7" customFormat="1">
      <c r="B178" s="67" t="s">
        <v>421</v>
      </c>
      <c r="C178" s="67" t="s">
        <v>421</v>
      </c>
      <c r="D178" s="67" t="s">
        <v>421</v>
      </c>
      <c r="E178" s="72" t="s">
        <v>808</v>
      </c>
      <c r="F178" s="72" t="s">
        <v>835</v>
      </c>
      <c r="G178" s="82">
        <f>D179</f>
        <v>45688</v>
      </c>
      <c r="H178" s="75" t="s">
        <v>107</v>
      </c>
      <c r="I178" s="75" t="s">
        <v>107</v>
      </c>
      <c r="J178" s="75" t="s">
        <v>107</v>
      </c>
      <c r="K178" s="75" t="s">
        <v>422</v>
      </c>
      <c r="L178" s="197"/>
      <c r="M178" s="69"/>
      <c r="N178" s="71"/>
      <c r="O178" s="77"/>
      <c r="P178" s="84"/>
      <c r="Q178" s="86"/>
      <c r="R178" s="86"/>
      <c r="S178" s="86"/>
      <c r="T178" s="86"/>
      <c r="U178" s="86"/>
      <c r="V178" s="86"/>
      <c r="W178" s="86"/>
      <c r="X178" s="86"/>
      <c r="Y178" s="86"/>
      <c r="Z178" s="57"/>
      <c r="AA178" s="57"/>
      <c r="AB178" s="57"/>
      <c r="AC178" s="57"/>
      <c r="AD178" s="57"/>
      <c r="AE178" s="57"/>
      <c r="AF178" s="57"/>
      <c r="AG178" s="57"/>
      <c r="AH178" s="57"/>
      <c r="AI178" s="57"/>
      <c r="AJ178" s="57"/>
      <c r="AK178" s="57"/>
      <c r="AL178" s="57"/>
      <c r="AM178" s="57"/>
      <c r="AN178" s="57"/>
      <c r="AO178" s="57"/>
      <c r="AP178" s="57"/>
      <c r="AQ178" s="57"/>
      <c r="AR178" s="57"/>
      <c r="AS178" s="57"/>
      <c r="AT178" s="57"/>
      <c r="AU178" s="57"/>
      <c r="AV178" s="57"/>
      <c r="AW178" s="57"/>
      <c r="AX178" s="57"/>
      <c r="AY178" s="57"/>
      <c r="AZ178" s="57"/>
      <c r="BA178" s="57"/>
      <c r="BB178" s="57"/>
      <c r="BC178" s="57"/>
      <c r="BD178" s="57"/>
      <c r="BE178" s="57"/>
      <c r="BF178" s="57"/>
      <c r="BG178" s="57"/>
      <c r="BH178" s="57"/>
      <c r="BI178" s="57"/>
      <c r="BJ178" s="57"/>
      <c r="BK178" s="57"/>
      <c r="BL178" s="57"/>
      <c r="BM178" s="57"/>
      <c r="BN178" s="57"/>
      <c r="BO178" s="57"/>
      <c r="BP178" s="57"/>
      <c r="BQ178" s="57"/>
      <c r="BR178" s="57"/>
      <c r="BS178" s="57"/>
      <c r="BT178" s="57"/>
      <c r="BU178" s="57"/>
      <c r="BV178" s="57"/>
      <c r="BW178" s="57"/>
      <c r="BX178" s="57"/>
      <c r="BY178" s="57"/>
      <c r="BZ178" s="57"/>
      <c r="CA178" s="57"/>
      <c r="CB178" s="57"/>
      <c r="CC178" s="57"/>
      <c r="CD178" s="57"/>
      <c r="CE178" s="57"/>
      <c r="CF178" s="57"/>
      <c r="CG178" s="57"/>
      <c r="CH178" s="57"/>
      <c r="CI178" s="57"/>
      <c r="CJ178" s="57"/>
      <c r="CK178" s="57"/>
      <c r="CL178" s="57"/>
      <c r="CM178" s="57"/>
      <c r="CN178" s="57"/>
      <c r="CO178" s="57"/>
      <c r="CP178" s="57"/>
      <c r="CQ178" s="57"/>
      <c r="CR178" s="57"/>
      <c r="CS178" s="57"/>
      <c r="CT178" s="57"/>
      <c r="CU178" s="57"/>
      <c r="CV178" s="57"/>
      <c r="CW178" s="57"/>
      <c r="CX178" s="57"/>
      <c r="CY178" s="57"/>
      <c r="CZ178" s="57"/>
      <c r="DA178" s="57"/>
      <c r="DB178" s="57"/>
      <c r="DC178" s="57"/>
      <c r="DD178" s="57"/>
      <c r="DE178" s="57"/>
      <c r="DF178" s="57"/>
      <c r="DG178" s="57"/>
      <c r="DH178" s="57"/>
      <c r="DI178" s="57"/>
      <c r="DJ178" s="57"/>
      <c r="DK178" s="57"/>
      <c r="DL178" s="57"/>
      <c r="DM178" s="57"/>
      <c r="DN178" s="57"/>
      <c r="DO178" s="57"/>
      <c r="DP178" s="57"/>
      <c r="DQ178" s="57"/>
      <c r="DR178" s="57"/>
      <c r="DS178" s="57"/>
      <c r="DT178" s="57"/>
      <c r="DU178" s="57"/>
      <c r="DV178" s="57"/>
      <c r="DW178" s="57"/>
      <c r="DX178" s="57"/>
      <c r="DY178" s="57"/>
      <c r="DZ178" s="57"/>
      <c r="EA178" s="57"/>
      <c r="EB178" s="57"/>
      <c r="EC178" s="57"/>
      <c r="ED178" s="57"/>
      <c r="EE178" s="57"/>
      <c r="EF178" s="57"/>
      <c r="EG178" s="57"/>
      <c r="EH178" s="57"/>
      <c r="EI178" s="57"/>
      <c r="EJ178" s="57"/>
    </row>
    <row r="179" spans="1:140" s="7" customFormat="1">
      <c r="B179" s="68" t="s">
        <v>808</v>
      </c>
      <c r="C179" s="68" t="s">
        <v>835</v>
      </c>
      <c r="D179" s="81">
        <v>45688</v>
      </c>
      <c r="E179" s="72"/>
      <c r="F179" s="72"/>
      <c r="G179" s="72"/>
      <c r="H179" s="76" t="s">
        <v>808</v>
      </c>
      <c r="I179" s="76" t="s">
        <v>835</v>
      </c>
      <c r="J179" s="83">
        <f>D179</f>
        <v>45688</v>
      </c>
      <c r="K179" s="83">
        <f>D179</f>
        <v>45688</v>
      </c>
      <c r="L179" s="197"/>
      <c r="M179" s="69"/>
      <c r="N179" s="82"/>
      <c r="O179" s="77"/>
      <c r="P179" s="84"/>
      <c r="Q179" s="57"/>
      <c r="R179" s="57"/>
      <c r="S179" s="57"/>
      <c r="T179" s="57"/>
      <c r="U179" s="57"/>
      <c r="V179" s="57"/>
      <c r="W179" s="57"/>
      <c r="X179" s="57"/>
      <c r="Y179" s="57"/>
      <c r="Z179" s="57"/>
      <c r="AA179" s="57"/>
      <c r="AB179" s="57"/>
      <c r="AC179" s="57"/>
      <c r="AD179" s="57"/>
      <c r="AE179" s="57"/>
      <c r="AF179" s="57"/>
      <c r="AG179" s="57"/>
      <c r="AH179" s="57"/>
      <c r="AI179" s="57"/>
      <c r="AJ179" s="57"/>
      <c r="AK179" s="57"/>
      <c r="AL179" s="57"/>
      <c r="AM179" s="57"/>
      <c r="AN179" s="57"/>
      <c r="AO179" s="57"/>
      <c r="AP179" s="57"/>
      <c r="AQ179" s="57"/>
      <c r="AR179" s="57"/>
      <c r="AS179" s="57"/>
      <c r="AT179" s="57"/>
      <c r="AU179" s="57"/>
      <c r="AV179" s="57"/>
      <c r="AW179" s="57"/>
      <c r="AX179" s="57"/>
      <c r="AY179" s="57"/>
      <c r="AZ179" s="57"/>
      <c r="BA179" s="57"/>
      <c r="BB179" s="57"/>
      <c r="BC179" s="57"/>
      <c r="BD179" s="57"/>
      <c r="BE179" s="57"/>
      <c r="BF179" s="57"/>
      <c r="BG179" s="57"/>
      <c r="BH179" s="57"/>
      <c r="BI179" s="57"/>
      <c r="BJ179" s="57"/>
      <c r="BK179" s="57"/>
      <c r="BL179" s="57"/>
      <c r="BM179" s="57"/>
      <c r="BN179" s="57"/>
      <c r="BO179" s="57"/>
      <c r="BP179" s="57"/>
      <c r="BQ179" s="57"/>
      <c r="BR179" s="57"/>
      <c r="BS179" s="57"/>
      <c r="BT179" s="57"/>
      <c r="BU179" s="57"/>
      <c r="BV179" s="57"/>
      <c r="BW179" s="57"/>
      <c r="BX179" s="57"/>
      <c r="BY179" s="57"/>
      <c r="BZ179" s="57"/>
      <c r="CA179" s="57"/>
      <c r="CB179" s="57"/>
      <c r="CC179" s="57"/>
      <c r="CD179" s="57"/>
      <c r="CE179" s="57"/>
      <c r="CF179" s="57"/>
      <c r="CG179" s="57"/>
      <c r="CH179" s="57"/>
      <c r="CI179" s="57"/>
      <c r="CJ179" s="57"/>
      <c r="CK179" s="57"/>
      <c r="CL179" s="57"/>
      <c r="CM179" s="57"/>
      <c r="CN179" s="57"/>
      <c r="CO179" s="57"/>
      <c r="CP179" s="57"/>
      <c r="CQ179" s="57"/>
      <c r="CR179" s="57"/>
      <c r="CS179" s="57"/>
      <c r="CT179" s="57"/>
      <c r="CU179" s="57"/>
      <c r="CV179" s="57"/>
      <c r="CW179" s="57"/>
      <c r="CX179" s="57"/>
      <c r="CY179" s="57"/>
      <c r="CZ179" s="57"/>
      <c r="DA179" s="57"/>
      <c r="DB179" s="57"/>
      <c r="DC179" s="57"/>
      <c r="DD179" s="57"/>
      <c r="DE179" s="57"/>
      <c r="DF179" s="57"/>
      <c r="DG179" s="57"/>
      <c r="DH179" s="57"/>
      <c r="DI179" s="57"/>
      <c r="DJ179" s="57"/>
      <c r="DK179" s="57"/>
      <c r="DL179" s="57"/>
      <c r="DM179" s="57"/>
      <c r="DN179" s="57"/>
      <c r="DO179" s="57"/>
      <c r="DP179" s="57"/>
      <c r="DQ179" s="57"/>
      <c r="DR179" s="57"/>
      <c r="DS179" s="57"/>
      <c r="DT179" s="57"/>
      <c r="DU179" s="57"/>
      <c r="DV179" s="57"/>
      <c r="DW179" s="57"/>
      <c r="DX179" s="57"/>
      <c r="DY179" s="57"/>
      <c r="DZ179" s="57"/>
      <c r="EA179" s="57"/>
      <c r="EB179" s="57"/>
      <c r="EC179" s="57"/>
      <c r="ED179" s="57"/>
      <c r="EE179" s="57"/>
      <c r="EF179" s="57"/>
      <c r="EG179" s="57"/>
      <c r="EH179" s="57"/>
      <c r="EI179" s="57"/>
      <c r="EJ179" s="57"/>
    </row>
    <row r="180" spans="1:140" s="7" customFormat="1">
      <c r="A180" s="57" t="s">
        <v>651</v>
      </c>
      <c r="B180" s="69">
        <v>4.6803936385509851E-2</v>
      </c>
      <c r="C180" s="69">
        <v>6.5835348920933207E-2</v>
      </c>
      <c r="D180" s="69">
        <v>6.6315900465153968E-2</v>
      </c>
      <c r="E180" s="73">
        <v>8.094398581969954E-3</v>
      </c>
      <c r="F180" s="73">
        <v>9.0205383999642976E-3</v>
      </c>
      <c r="G180" s="73">
        <v>8.3731597748212296E-3</v>
      </c>
      <c r="H180" s="77">
        <v>13</v>
      </c>
      <c r="I180" s="77">
        <v>17</v>
      </c>
      <c r="J180" s="77">
        <v>17</v>
      </c>
      <c r="K180" s="84">
        <v>9.3412191303600609E-3</v>
      </c>
      <c r="L180" s="57"/>
      <c r="N180" s="72"/>
      <c r="O180" s="77"/>
      <c r="P180" s="84"/>
      <c r="Q180" s="57"/>
      <c r="R180" s="57"/>
      <c r="S180" s="57"/>
      <c r="T180" s="57"/>
      <c r="U180" s="57"/>
      <c r="V180" s="57"/>
      <c r="W180" s="57"/>
      <c r="X180" s="57"/>
      <c r="Y180" s="57"/>
      <c r="Z180" s="57"/>
      <c r="AA180" s="57"/>
      <c r="AB180" s="57"/>
      <c r="AC180" s="57"/>
      <c r="AD180" s="57"/>
      <c r="AE180" s="57"/>
      <c r="AF180" s="57"/>
      <c r="AG180" s="57"/>
      <c r="AH180" s="57"/>
      <c r="AI180" s="57"/>
      <c r="AJ180" s="57"/>
      <c r="AK180" s="57"/>
      <c r="AL180" s="57"/>
      <c r="AM180" s="57"/>
      <c r="AN180" s="57"/>
      <c r="AO180" s="57"/>
      <c r="AP180" s="57"/>
      <c r="AQ180" s="57"/>
      <c r="AR180" s="57"/>
      <c r="AS180" s="57"/>
      <c r="AT180" s="57"/>
      <c r="AU180" s="57"/>
      <c r="AV180" s="57"/>
      <c r="AW180" s="57"/>
      <c r="AX180" s="57"/>
      <c r="AY180" s="57"/>
      <c r="AZ180" s="57"/>
      <c r="BA180" s="57"/>
      <c r="BB180" s="57"/>
      <c r="BC180" s="57"/>
      <c r="BD180" s="57"/>
      <c r="BE180" s="57"/>
      <c r="BF180" s="57"/>
      <c r="BG180" s="57"/>
      <c r="BH180" s="57"/>
      <c r="BI180" s="57"/>
      <c r="BJ180" s="57"/>
      <c r="BK180" s="57"/>
      <c r="BL180" s="57"/>
      <c r="BM180" s="57"/>
      <c r="BN180" s="57"/>
      <c r="BO180" s="57"/>
      <c r="BP180" s="57"/>
      <c r="BQ180" s="57"/>
      <c r="BR180" s="57"/>
      <c r="BS180" s="57"/>
      <c r="BT180" s="57"/>
      <c r="BU180" s="57"/>
      <c r="BV180" s="57"/>
      <c r="BW180" s="57"/>
      <c r="BX180" s="57"/>
      <c r="BY180" s="57"/>
      <c r="BZ180" s="57"/>
      <c r="CA180" s="57"/>
      <c r="CB180" s="57"/>
      <c r="CC180" s="57"/>
      <c r="CD180" s="57"/>
      <c r="CE180" s="57"/>
      <c r="CF180" s="57"/>
      <c r="CG180" s="57"/>
      <c r="CH180" s="57"/>
      <c r="CI180" s="57"/>
      <c r="CJ180" s="57"/>
      <c r="CK180" s="57"/>
      <c r="CL180" s="57"/>
      <c r="CM180" s="57"/>
      <c r="CN180" s="57"/>
      <c r="CO180" s="57"/>
      <c r="CP180" s="57"/>
      <c r="CQ180" s="57"/>
      <c r="CR180" s="57"/>
      <c r="CS180" s="57"/>
      <c r="CT180" s="57"/>
      <c r="CU180" s="57"/>
      <c r="CV180" s="57"/>
      <c r="CW180" s="57"/>
      <c r="CX180" s="57"/>
      <c r="CY180" s="57"/>
      <c r="CZ180" s="57"/>
      <c r="DA180" s="57"/>
      <c r="DB180" s="57"/>
      <c r="DC180" s="57"/>
      <c r="DD180" s="57"/>
      <c r="DE180" s="57"/>
      <c r="DF180" s="57"/>
      <c r="DG180" s="57"/>
      <c r="DH180" s="57"/>
      <c r="DI180" s="57"/>
      <c r="DJ180" s="57"/>
      <c r="DK180" s="57"/>
      <c r="DL180" s="57"/>
      <c r="DM180" s="57"/>
      <c r="DN180" s="57"/>
      <c r="DO180" s="57"/>
      <c r="DP180" s="57"/>
      <c r="DQ180" s="57"/>
      <c r="DR180" s="57"/>
      <c r="DS180" s="57"/>
      <c r="DT180" s="57"/>
      <c r="DU180" s="57"/>
      <c r="DV180" s="57"/>
      <c r="DW180" s="57"/>
      <c r="DX180" s="57"/>
      <c r="DY180" s="57"/>
      <c r="DZ180" s="57"/>
      <c r="EA180" s="57"/>
      <c r="EB180" s="57"/>
      <c r="EC180" s="57"/>
      <c r="ED180" s="57"/>
      <c r="EE180" s="57"/>
      <c r="EF180" s="57"/>
      <c r="EG180" s="57"/>
      <c r="EH180" s="57"/>
      <c r="EI180" s="57"/>
      <c r="EJ180" s="57"/>
    </row>
    <row r="181" spans="1:140" s="7" customFormat="1">
      <c r="A181" s="57" t="s">
        <v>144</v>
      </c>
      <c r="B181" s="69">
        <v>5.6099573275569102E-2</v>
      </c>
      <c r="C181" s="69">
        <v>5.6210087265585004E-2</v>
      </c>
      <c r="D181" s="69">
        <v>5.6082136263716144E-2</v>
      </c>
      <c r="E181" s="73">
        <v>7.6717127716358427E-3</v>
      </c>
      <c r="F181" s="73">
        <v>6.412223888312747E-3</v>
      </c>
      <c r="G181" s="73">
        <v>6.1555688363320819E-3</v>
      </c>
      <c r="H181" s="77">
        <v>33</v>
      </c>
      <c r="I181" s="77">
        <v>32</v>
      </c>
      <c r="J181" s="77">
        <v>32</v>
      </c>
      <c r="K181" s="84">
        <v>1.8006127854782082E-2</v>
      </c>
      <c r="L181" s="86"/>
      <c r="M181" s="69"/>
      <c r="N181" s="73"/>
      <c r="O181" s="77"/>
      <c r="P181" s="84"/>
      <c r="Q181" s="57"/>
      <c r="R181" s="57"/>
      <c r="S181" s="57"/>
      <c r="T181" s="57"/>
      <c r="U181" s="57"/>
      <c r="V181" s="57"/>
      <c r="W181" s="57"/>
      <c r="X181" s="57"/>
      <c r="Y181" s="57"/>
      <c r="Z181" s="57"/>
      <c r="AA181" s="57"/>
      <c r="AB181" s="57"/>
      <c r="AC181" s="57"/>
      <c r="AD181" s="57"/>
      <c r="AE181" s="57"/>
      <c r="AF181" s="57"/>
      <c r="AG181" s="57"/>
      <c r="AH181" s="57"/>
      <c r="AI181" s="57"/>
      <c r="AJ181" s="57"/>
      <c r="AK181" s="57"/>
      <c r="AL181" s="57"/>
      <c r="AM181" s="57"/>
      <c r="AN181" s="57"/>
      <c r="AO181" s="57"/>
      <c r="AP181" s="57"/>
      <c r="AQ181" s="57"/>
      <c r="AR181" s="57"/>
      <c r="AS181" s="57"/>
      <c r="AT181" s="57"/>
      <c r="AU181" s="57"/>
      <c r="AV181" s="57"/>
      <c r="AW181" s="57"/>
      <c r="AX181" s="57"/>
      <c r="AY181" s="57"/>
      <c r="AZ181" s="57"/>
      <c r="BA181" s="57"/>
      <c r="BB181" s="57"/>
      <c r="BC181" s="57"/>
      <c r="BD181" s="57"/>
      <c r="BE181" s="57"/>
      <c r="BF181" s="57"/>
      <c r="BG181" s="57"/>
      <c r="BH181" s="57"/>
      <c r="BI181" s="57"/>
      <c r="BJ181" s="57"/>
      <c r="BK181" s="57"/>
      <c r="BL181" s="57"/>
      <c r="BM181" s="57"/>
      <c r="BN181" s="57"/>
      <c r="BO181" s="57"/>
      <c r="BP181" s="57"/>
      <c r="BQ181" s="57"/>
      <c r="BR181" s="57"/>
      <c r="BS181" s="57"/>
      <c r="BT181" s="57"/>
      <c r="BU181" s="57"/>
      <c r="BV181" s="57"/>
      <c r="BW181" s="57"/>
      <c r="BX181" s="57"/>
      <c r="BY181" s="57"/>
      <c r="BZ181" s="57"/>
      <c r="CA181" s="57"/>
      <c r="CB181" s="57"/>
      <c r="CC181" s="57"/>
      <c r="CD181" s="57"/>
      <c r="CE181" s="57"/>
      <c r="CF181" s="57"/>
      <c r="CG181" s="57"/>
      <c r="CH181" s="57"/>
      <c r="CI181" s="57"/>
      <c r="CJ181" s="57"/>
      <c r="CK181" s="57"/>
      <c r="CL181" s="57"/>
      <c r="CM181" s="57"/>
      <c r="CN181" s="57"/>
      <c r="CO181" s="57"/>
      <c r="CP181" s="57"/>
      <c r="CQ181" s="57"/>
      <c r="CR181" s="57"/>
      <c r="CS181" s="57"/>
      <c r="CT181" s="57"/>
      <c r="CU181" s="57"/>
      <c r="CV181" s="57"/>
      <c r="CW181" s="57"/>
      <c r="CX181" s="57"/>
      <c r="CY181" s="57"/>
      <c r="CZ181" s="57"/>
      <c r="DA181" s="57"/>
      <c r="DB181" s="57"/>
      <c r="DC181" s="57"/>
      <c r="DD181" s="57"/>
      <c r="DE181" s="57"/>
      <c r="DF181" s="57"/>
      <c r="DG181" s="57"/>
      <c r="DH181" s="57"/>
      <c r="DI181" s="57"/>
      <c r="DJ181" s="57"/>
      <c r="DK181" s="57"/>
      <c r="DL181" s="57"/>
      <c r="DM181" s="57"/>
      <c r="DN181" s="57"/>
      <c r="DO181" s="57"/>
      <c r="DP181" s="57"/>
      <c r="DQ181" s="57"/>
      <c r="DR181" s="57"/>
      <c r="DS181" s="57"/>
      <c r="DT181" s="57"/>
      <c r="DU181" s="57"/>
      <c r="DV181" s="57"/>
      <c r="DW181" s="57"/>
      <c r="DX181" s="57"/>
      <c r="DY181" s="57"/>
      <c r="DZ181" s="57"/>
      <c r="EA181" s="57"/>
      <c r="EB181" s="57"/>
      <c r="EC181" s="57"/>
      <c r="ED181" s="57"/>
      <c r="EE181" s="57"/>
      <c r="EF181" s="57"/>
      <c r="EG181" s="57"/>
      <c r="EH181" s="57"/>
      <c r="EI181" s="57"/>
    </row>
    <row r="182" spans="1:140" s="7" customFormat="1">
      <c r="A182" s="57" t="s">
        <v>142</v>
      </c>
      <c r="B182" s="69">
        <v>0.11314295694287574</v>
      </c>
      <c r="C182" s="69">
        <v>0.10909404265257523</v>
      </c>
      <c r="D182" s="69">
        <v>0.10761652446540779</v>
      </c>
      <c r="E182" s="73">
        <v>2.7275815024977366E-2</v>
      </c>
      <c r="F182" s="73">
        <v>2.5319694922765711E-2</v>
      </c>
      <c r="G182" s="73">
        <v>2.4619203961053351E-2</v>
      </c>
      <c r="H182" s="77">
        <v>36</v>
      </c>
      <c r="I182" s="77">
        <v>36</v>
      </c>
      <c r="J182" s="77">
        <v>35</v>
      </c>
      <c r="K182" s="84">
        <v>2.5123018249698051E-2</v>
      </c>
      <c r="L182" s="86"/>
      <c r="M182" s="69"/>
      <c r="N182" s="73"/>
      <c r="O182" s="77"/>
      <c r="P182" s="84"/>
      <c r="Q182" s="57"/>
      <c r="R182" s="57"/>
      <c r="S182" s="57"/>
      <c r="T182" s="57"/>
      <c r="U182" s="57"/>
      <c r="V182" s="57"/>
      <c r="W182" s="57"/>
      <c r="X182" s="57"/>
      <c r="Y182" s="57"/>
      <c r="Z182" s="57"/>
      <c r="AA182" s="57"/>
      <c r="AB182" s="57"/>
      <c r="AC182" s="57"/>
      <c r="AD182" s="57"/>
      <c r="AE182" s="57"/>
      <c r="AF182" s="57"/>
      <c r="AG182" s="57"/>
      <c r="AH182" s="57"/>
      <c r="AI182" s="57"/>
      <c r="AJ182" s="57"/>
      <c r="AK182" s="57"/>
      <c r="AL182" s="57"/>
      <c r="AM182" s="57"/>
      <c r="AN182" s="57"/>
      <c r="AO182" s="57"/>
      <c r="AP182" s="57"/>
      <c r="AQ182" s="57"/>
      <c r="AR182" s="57"/>
      <c r="AS182" s="57"/>
      <c r="AT182" s="57"/>
      <c r="AU182" s="57"/>
      <c r="AV182" s="57"/>
      <c r="AW182" s="57"/>
      <c r="AX182" s="57"/>
      <c r="AY182" s="57"/>
      <c r="AZ182" s="57"/>
      <c r="BA182" s="57"/>
      <c r="BB182" s="57"/>
      <c r="BC182" s="57"/>
      <c r="BD182" s="57"/>
      <c r="BE182" s="57"/>
      <c r="BF182" s="57"/>
      <c r="BG182" s="57"/>
      <c r="BH182" s="57"/>
      <c r="BI182" s="57"/>
      <c r="BJ182" s="57"/>
      <c r="BK182" s="57"/>
      <c r="BL182" s="57"/>
      <c r="BM182" s="57"/>
      <c r="BN182" s="57"/>
      <c r="BO182" s="57"/>
      <c r="BP182" s="57"/>
      <c r="BQ182" s="57"/>
      <c r="BR182" s="57"/>
      <c r="BS182" s="57"/>
      <c r="BT182" s="57"/>
      <c r="BU182" s="57"/>
      <c r="BV182" s="57"/>
      <c r="BW182" s="57"/>
      <c r="BX182" s="57"/>
      <c r="BY182" s="57"/>
      <c r="BZ182" s="57"/>
      <c r="CA182" s="57"/>
      <c r="CB182" s="57"/>
      <c r="CC182" s="57"/>
      <c r="CD182" s="57"/>
      <c r="CE182" s="57"/>
      <c r="CF182" s="57"/>
      <c r="CG182" s="57"/>
      <c r="CH182" s="57"/>
      <c r="CI182" s="57"/>
      <c r="CJ182" s="57"/>
      <c r="CK182" s="57"/>
      <c r="CL182" s="57"/>
      <c r="CM182" s="57"/>
      <c r="CN182" s="57"/>
      <c r="CO182" s="57"/>
      <c r="CP182" s="57"/>
      <c r="CQ182" s="57"/>
      <c r="CR182" s="57"/>
      <c r="CS182" s="57"/>
      <c r="CT182" s="57"/>
      <c r="CU182" s="57"/>
      <c r="CV182" s="57"/>
      <c r="CW182" s="57"/>
      <c r="CX182" s="57"/>
      <c r="CY182" s="57"/>
      <c r="CZ182" s="57"/>
      <c r="DA182" s="57"/>
      <c r="DB182" s="57"/>
      <c r="DC182" s="57"/>
      <c r="DD182" s="57"/>
      <c r="DE182" s="57"/>
      <c r="DF182" s="57"/>
      <c r="DG182" s="57"/>
      <c r="DH182" s="57"/>
      <c r="DI182" s="57"/>
      <c r="DJ182" s="57"/>
      <c r="DK182" s="57"/>
      <c r="DL182" s="57"/>
      <c r="DM182" s="57"/>
      <c r="DN182" s="57"/>
      <c r="DO182" s="57"/>
      <c r="DP182" s="57"/>
      <c r="DQ182" s="57"/>
      <c r="DR182" s="57"/>
      <c r="DS182" s="57"/>
      <c r="DT182" s="57"/>
      <c r="DU182" s="57"/>
      <c r="DV182" s="57"/>
      <c r="DW182" s="57"/>
      <c r="DX182" s="57"/>
      <c r="DY182" s="57"/>
      <c r="DZ182" s="57"/>
      <c r="EA182" s="57"/>
      <c r="EB182" s="57"/>
      <c r="EC182" s="57"/>
      <c r="ED182" s="57"/>
      <c r="EE182" s="57"/>
      <c r="EF182" s="57"/>
      <c r="EG182" s="57"/>
      <c r="EH182" s="57"/>
      <c r="EI182" s="57"/>
    </row>
    <row r="183" spans="1:140" s="7" customFormat="1">
      <c r="A183" s="57" t="s">
        <v>192</v>
      </c>
      <c r="B183" s="69">
        <v>8.9373484751904209E-2</v>
      </c>
      <c r="C183" s="69">
        <v>8.395543076459526E-2</v>
      </c>
      <c r="D183" s="69">
        <v>8.533233789623941E-2</v>
      </c>
      <c r="E183" s="73">
        <v>3.4113340711996822E-2</v>
      </c>
      <c r="F183" s="73">
        <v>3.4077532596263282E-2</v>
      </c>
      <c r="G183" s="73">
        <v>3.4025554987194617E-2</v>
      </c>
      <c r="H183" s="77">
        <v>23</v>
      </c>
      <c r="I183" s="77">
        <v>22</v>
      </c>
      <c r="J183" s="77">
        <v>22</v>
      </c>
      <c r="K183" s="84">
        <v>3.4025554987194617E-2</v>
      </c>
      <c r="L183" s="86"/>
      <c r="M183" s="69"/>
      <c r="N183" s="73"/>
      <c r="O183" s="77"/>
      <c r="P183" s="84"/>
      <c r="Q183" s="57"/>
      <c r="R183" s="57"/>
      <c r="S183" s="57"/>
      <c r="T183" s="57"/>
      <c r="U183" s="57"/>
      <c r="V183" s="57"/>
      <c r="W183" s="57"/>
      <c r="X183" s="57"/>
      <c r="Y183" s="57"/>
      <c r="Z183" s="57"/>
      <c r="AA183" s="57"/>
      <c r="AB183" s="57"/>
      <c r="AC183" s="57"/>
      <c r="AD183" s="57"/>
      <c r="AE183" s="57"/>
      <c r="AF183" s="57"/>
      <c r="AG183" s="57"/>
      <c r="AH183" s="57"/>
      <c r="AI183" s="57"/>
      <c r="AJ183" s="57"/>
      <c r="AK183" s="57"/>
      <c r="AL183" s="57"/>
      <c r="AM183" s="57"/>
      <c r="AN183" s="57"/>
      <c r="AO183" s="57"/>
      <c r="AP183" s="57"/>
      <c r="AQ183" s="57"/>
      <c r="AR183" s="57"/>
      <c r="AS183" s="57"/>
      <c r="AT183" s="57"/>
      <c r="AU183" s="57"/>
      <c r="AV183" s="57"/>
      <c r="AW183" s="57"/>
      <c r="AX183" s="57"/>
      <c r="AY183" s="57"/>
      <c r="AZ183" s="57"/>
      <c r="BA183" s="57"/>
      <c r="BB183" s="57"/>
      <c r="BC183" s="57"/>
      <c r="BD183" s="57"/>
      <c r="BE183" s="57"/>
      <c r="BF183" s="57"/>
      <c r="BG183" s="57"/>
      <c r="BH183" s="57"/>
      <c r="BI183" s="57"/>
      <c r="BJ183" s="57"/>
      <c r="BK183" s="57"/>
      <c r="BL183" s="57"/>
      <c r="BM183" s="57"/>
      <c r="BN183" s="57"/>
      <c r="BO183" s="57"/>
      <c r="BP183" s="57"/>
      <c r="BQ183" s="57"/>
      <c r="BR183" s="57"/>
      <c r="BS183" s="57"/>
      <c r="BT183" s="57"/>
      <c r="BU183" s="57"/>
      <c r="BV183" s="57"/>
      <c r="BW183" s="57"/>
      <c r="BX183" s="57"/>
      <c r="BY183" s="57"/>
      <c r="BZ183" s="57"/>
      <c r="CA183" s="57"/>
      <c r="CB183" s="57"/>
      <c r="CC183" s="57"/>
      <c r="CD183" s="57"/>
      <c r="CE183" s="57"/>
      <c r="CF183" s="57"/>
      <c r="CG183" s="57"/>
      <c r="CH183" s="57"/>
      <c r="CI183" s="57"/>
      <c r="CJ183" s="57"/>
      <c r="CK183" s="57"/>
      <c r="CL183" s="57"/>
      <c r="CM183" s="57"/>
      <c r="CN183" s="57"/>
      <c r="CO183" s="57"/>
      <c r="CP183" s="57"/>
      <c r="CQ183" s="57"/>
      <c r="CR183" s="57"/>
      <c r="CS183" s="57"/>
      <c r="CT183" s="57"/>
      <c r="CU183" s="57"/>
      <c r="CV183" s="57"/>
      <c r="CW183" s="57"/>
      <c r="CX183" s="57"/>
      <c r="CY183" s="57"/>
      <c r="CZ183" s="57"/>
      <c r="DA183" s="57"/>
      <c r="DB183" s="57"/>
      <c r="DC183" s="57"/>
      <c r="DD183" s="57"/>
      <c r="DE183" s="57"/>
      <c r="DF183" s="57"/>
      <c r="DG183" s="57"/>
      <c r="DH183" s="57"/>
      <c r="DI183" s="57"/>
      <c r="DJ183" s="57"/>
      <c r="DK183" s="57"/>
      <c r="DL183" s="57"/>
      <c r="DM183" s="57"/>
      <c r="DN183" s="57"/>
      <c r="DO183" s="57"/>
      <c r="DP183" s="57"/>
      <c r="DQ183" s="57"/>
      <c r="DR183" s="57"/>
      <c r="DS183" s="57"/>
      <c r="DT183" s="57"/>
      <c r="DU183" s="57"/>
      <c r="DV183" s="57"/>
      <c r="DW183" s="57"/>
      <c r="DX183" s="57"/>
      <c r="DY183" s="57"/>
      <c r="DZ183" s="57"/>
      <c r="EA183" s="57"/>
      <c r="EB183" s="57"/>
      <c r="EC183" s="57"/>
      <c r="ED183" s="57"/>
      <c r="EE183" s="57"/>
      <c r="EF183" s="57"/>
      <c r="EG183" s="57"/>
      <c r="EH183" s="57"/>
      <c r="EI183" s="57"/>
    </row>
    <row r="184" spans="1:140" s="48" customFormat="1">
      <c r="A184" s="57" t="s">
        <v>141</v>
      </c>
      <c r="B184" s="69">
        <v>0.15708651091416265</v>
      </c>
      <c r="C184" s="69">
        <v>0.15669444894738385</v>
      </c>
      <c r="D184" s="69">
        <v>0.1576005291492511</v>
      </c>
      <c r="E184" s="73">
        <v>1.7964907352498959E-2</v>
      </c>
      <c r="F184" s="73">
        <v>1.4780646522032152E-2</v>
      </c>
      <c r="G184" s="73">
        <v>1.4031139283525375E-2</v>
      </c>
      <c r="H184" s="77">
        <v>67</v>
      </c>
      <c r="I184" s="77">
        <v>68</v>
      </c>
      <c r="J184" s="77">
        <v>68</v>
      </c>
      <c r="K184" s="84">
        <v>1.6642697867242293E-2</v>
      </c>
      <c r="L184" s="86"/>
      <c r="M184" s="70"/>
      <c r="N184" s="73"/>
      <c r="O184" s="77"/>
      <c r="P184" s="84"/>
      <c r="Q184" s="57"/>
      <c r="R184" s="57"/>
      <c r="S184" s="57"/>
      <c r="T184" s="57"/>
      <c r="U184" s="57"/>
      <c r="V184" s="57"/>
      <c r="W184" s="57"/>
      <c r="X184" s="57"/>
      <c r="Y184" s="57"/>
      <c r="Z184" s="86"/>
      <c r="AA184" s="86"/>
      <c r="AB184" s="86"/>
      <c r="AC184" s="86"/>
      <c r="AD184" s="86"/>
      <c r="AE184" s="86"/>
      <c r="AF184" s="86"/>
      <c r="AG184" s="86"/>
      <c r="AH184" s="86"/>
      <c r="AI184" s="86"/>
      <c r="AJ184" s="86"/>
      <c r="AK184" s="86"/>
      <c r="AL184" s="86"/>
      <c r="AM184" s="86"/>
      <c r="AN184" s="86"/>
      <c r="AO184" s="86"/>
      <c r="AP184" s="86"/>
      <c r="AQ184" s="86"/>
      <c r="AR184" s="86"/>
      <c r="AS184" s="86"/>
      <c r="AT184" s="86"/>
      <c r="AU184" s="86"/>
      <c r="AV184" s="86"/>
      <c r="AW184" s="86"/>
      <c r="AX184" s="86"/>
      <c r="AY184" s="86"/>
      <c r="AZ184" s="86"/>
      <c r="BA184" s="86"/>
      <c r="BB184" s="86"/>
      <c r="BC184" s="86"/>
      <c r="BD184" s="86"/>
      <c r="BE184" s="86"/>
      <c r="BF184" s="86"/>
      <c r="BG184" s="86"/>
      <c r="BH184" s="86"/>
      <c r="BI184" s="86"/>
      <c r="BJ184" s="86"/>
      <c r="BK184" s="86"/>
      <c r="BL184" s="86"/>
      <c r="BM184" s="86"/>
      <c r="BN184" s="86"/>
      <c r="BO184" s="86"/>
      <c r="BP184" s="86"/>
      <c r="BQ184" s="86"/>
      <c r="BR184" s="86"/>
      <c r="BS184" s="86"/>
      <c r="BT184" s="86"/>
      <c r="BU184" s="86"/>
      <c r="BV184" s="86"/>
      <c r="BW184" s="86"/>
      <c r="BX184" s="86"/>
      <c r="BY184" s="86"/>
      <c r="BZ184" s="86"/>
      <c r="CA184" s="86"/>
      <c r="CB184" s="86"/>
      <c r="CC184" s="86"/>
      <c r="CD184" s="86"/>
      <c r="CE184" s="86"/>
      <c r="CF184" s="86"/>
      <c r="CG184" s="86"/>
      <c r="CH184" s="86"/>
      <c r="CI184" s="86"/>
      <c r="CJ184" s="86"/>
      <c r="CK184" s="86"/>
      <c r="CL184" s="86"/>
      <c r="CM184" s="86"/>
      <c r="CN184" s="86"/>
      <c r="CO184" s="86"/>
      <c r="CP184" s="86"/>
      <c r="CQ184" s="86"/>
      <c r="CR184" s="86"/>
      <c r="CS184" s="86"/>
      <c r="CT184" s="86"/>
      <c r="CU184" s="86"/>
      <c r="CV184" s="86"/>
      <c r="CW184" s="86"/>
      <c r="CX184" s="86"/>
      <c r="CY184" s="86"/>
      <c r="CZ184" s="86"/>
      <c r="DA184" s="86"/>
      <c r="DB184" s="86"/>
      <c r="DC184" s="86"/>
      <c r="DD184" s="86"/>
      <c r="DE184" s="86"/>
      <c r="DF184" s="86"/>
      <c r="DG184" s="86"/>
      <c r="DH184" s="86"/>
      <c r="DI184" s="86"/>
      <c r="DJ184" s="86"/>
      <c r="DK184" s="86"/>
      <c r="DL184" s="86"/>
      <c r="DM184" s="86"/>
      <c r="DN184" s="86"/>
      <c r="DO184" s="86"/>
      <c r="DP184" s="86"/>
      <c r="DQ184" s="86"/>
      <c r="DR184" s="86"/>
      <c r="DS184" s="86"/>
      <c r="DT184" s="86"/>
      <c r="DU184" s="86"/>
      <c r="DV184" s="86"/>
      <c r="DW184" s="86"/>
      <c r="DX184" s="86"/>
      <c r="DY184" s="86"/>
      <c r="DZ184" s="86"/>
      <c r="EA184" s="86"/>
      <c r="EB184" s="86"/>
      <c r="EC184" s="86"/>
      <c r="ED184" s="86"/>
      <c r="EE184" s="86"/>
      <c r="EF184" s="86"/>
    </row>
    <row r="185" spans="1:140" s="7" customFormat="1">
      <c r="A185" s="57" t="s">
        <v>140</v>
      </c>
      <c r="B185" s="69">
        <v>0.14696231312858907</v>
      </c>
      <c r="C185" s="69">
        <v>0.1430980559167678</v>
      </c>
      <c r="D185" s="69">
        <v>0.14290543471632636</v>
      </c>
      <c r="E185" s="73">
        <v>1.7281415263541551E-2</v>
      </c>
      <c r="F185" s="73">
        <v>1.8214396133212876E-2</v>
      </c>
      <c r="G185" s="73">
        <v>1.7134750186218128E-2</v>
      </c>
      <c r="H185" s="77">
        <v>40</v>
      </c>
      <c r="I185" s="77">
        <v>38</v>
      </c>
      <c r="J185" s="77">
        <v>38</v>
      </c>
      <c r="K185" s="84">
        <v>2.0816034446282633E-2</v>
      </c>
      <c r="L185" s="86"/>
      <c r="M185" s="57"/>
      <c r="N185" s="73"/>
      <c r="O185" s="77"/>
      <c r="P185" s="84"/>
      <c r="Q185" s="86"/>
      <c r="R185" s="86"/>
      <c r="S185" s="86"/>
      <c r="T185" s="86"/>
      <c r="U185" s="86"/>
      <c r="V185" s="86"/>
      <c r="W185" s="86"/>
      <c r="X185" s="86"/>
      <c r="Y185" s="86"/>
    </row>
    <row r="186" spans="1:140">
      <c r="A186" s="57" t="s">
        <v>139</v>
      </c>
      <c r="B186" s="69">
        <v>9.1986098422968787E-2</v>
      </c>
      <c r="C186" s="69">
        <v>8.8667708881962154E-2</v>
      </c>
      <c r="D186" s="69">
        <v>8.8532771109399902E-2</v>
      </c>
      <c r="E186" s="73">
        <v>1.549370860282866E-2</v>
      </c>
      <c r="F186" s="73">
        <v>1.3959783990061092E-2</v>
      </c>
      <c r="G186" s="73">
        <v>1.3331874564336488E-2</v>
      </c>
      <c r="H186" s="77">
        <v>68</v>
      </c>
      <c r="I186" s="77">
        <v>69</v>
      </c>
      <c r="J186" s="77">
        <v>69</v>
      </c>
      <c r="K186" s="84">
        <v>1.5186614541851069E-2</v>
      </c>
      <c r="L186" s="86"/>
      <c r="N186" s="73"/>
      <c r="O186" s="77"/>
      <c r="P186" s="84"/>
      <c r="Q186" s="7"/>
      <c r="R186" s="7"/>
      <c r="S186" s="7"/>
      <c r="T186" s="7"/>
      <c r="U186" s="7"/>
      <c r="V186" s="7"/>
      <c r="W186" s="7"/>
      <c r="X186" s="7"/>
      <c r="Y186" s="7"/>
    </row>
    <row r="187" spans="1:140">
      <c r="A187" s="57" t="s">
        <v>193</v>
      </c>
      <c r="B187" s="69">
        <v>0.15237567302793839</v>
      </c>
      <c r="C187" s="69">
        <v>0.15479357882106623</v>
      </c>
      <c r="D187" s="69">
        <v>0.15414283514530813</v>
      </c>
      <c r="E187" s="73">
        <v>7.8344090728950776E-3</v>
      </c>
      <c r="F187" s="73">
        <v>6.1186405987726858E-3</v>
      </c>
      <c r="G187" s="73">
        <v>6.3036398618210258E-3</v>
      </c>
      <c r="H187" s="77">
        <v>36</v>
      </c>
      <c r="I187" s="77">
        <v>37</v>
      </c>
      <c r="J187" s="77">
        <v>37</v>
      </c>
      <c r="K187" s="84">
        <v>7.2051598748774179E-3</v>
      </c>
      <c r="L187" s="86"/>
      <c r="M187" s="118"/>
      <c r="N187" s="73"/>
      <c r="O187" s="77"/>
      <c r="P187" s="84"/>
    </row>
    <row r="188" spans="1:140">
      <c r="A188" s="57" t="s">
        <v>145</v>
      </c>
      <c r="B188" s="69">
        <v>3.230732723205048E-2</v>
      </c>
      <c r="C188" s="69">
        <v>2.969220796614791E-2</v>
      </c>
      <c r="D188" s="69">
        <v>2.972584997992276E-2</v>
      </c>
      <c r="E188" s="73">
        <v>1.9913324015758058E-2</v>
      </c>
      <c r="F188" s="73">
        <v>2.0139626133554099E-2</v>
      </c>
      <c r="G188" s="73">
        <v>1.9188047656450494E-2</v>
      </c>
      <c r="H188" s="77">
        <v>28</v>
      </c>
      <c r="I188" s="77">
        <v>28</v>
      </c>
      <c r="J188" s="77">
        <v>28</v>
      </c>
      <c r="K188" s="84">
        <v>1.9188047656450494E-2</v>
      </c>
      <c r="L188" s="86"/>
      <c r="M188" s="118"/>
      <c r="N188" s="73"/>
      <c r="O188" s="77"/>
      <c r="P188" s="84"/>
    </row>
    <row r="189" spans="1:140">
      <c r="A189" s="57" t="s">
        <v>724</v>
      </c>
      <c r="B189" s="69">
        <v>5.8529794140868452E-2</v>
      </c>
      <c r="C189" s="69">
        <v>5.6738318668585461E-2</v>
      </c>
      <c r="D189" s="69">
        <v>5.6499793903359831E-2</v>
      </c>
      <c r="E189" s="73">
        <v>3.4495299156410648E-2</v>
      </c>
      <c r="F189" s="73">
        <v>3.4745581523433072E-2</v>
      </c>
      <c r="G189" s="73">
        <v>3.4152540716490681E-2</v>
      </c>
      <c r="H189" s="77">
        <v>29</v>
      </c>
      <c r="I189" s="77">
        <v>29</v>
      </c>
      <c r="J189" s="77">
        <v>29</v>
      </c>
      <c r="K189" s="84">
        <v>3.6743779799259559E-2</v>
      </c>
      <c r="L189" s="86"/>
      <c r="M189" s="118"/>
      <c r="N189" s="73"/>
      <c r="O189" s="79"/>
      <c r="P189" s="85"/>
    </row>
    <row r="190" spans="1:140">
      <c r="A190" s="57" t="s">
        <v>143</v>
      </c>
      <c r="B190" s="69">
        <v>5.5332348609679026E-2</v>
      </c>
      <c r="C190" s="69">
        <v>5.5220786828096273E-2</v>
      </c>
      <c r="D190" s="69">
        <v>5.5245886905914574E-2</v>
      </c>
      <c r="E190" s="73">
        <v>3.5092531734308562E-2</v>
      </c>
      <c r="F190" s="73">
        <v>3.0482050556258647E-2</v>
      </c>
      <c r="G190" s="73">
        <v>2.9775174146593777E-2</v>
      </c>
      <c r="H190" s="77">
        <v>30</v>
      </c>
      <c r="I190" s="77">
        <v>31</v>
      </c>
      <c r="J190" s="77">
        <v>31</v>
      </c>
      <c r="K190" s="84">
        <v>2.9775174146593777E-2</v>
      </c>
      <c r="L190" s="57"/>
      <c r="N190" s="73"/>
      <c r="O190" s="57"/>
      <c r="P190" s="57"/>
    </row>
    <row r="191" spans="1:140">
      <c r="A191" s="57" t="s">
        <v>158</v>
      </c>
      <c r="B191" s="70">
        <v>1.0000000168321157</v>
      </c>
      <c r="C191" s="70">
        <v>1.0000000156336983</v>
      </c>
      <c r="D191" s="70">
        <v>1</v>
      </c>
      <c r="E191" s="74">
        <v>1.4838254613867355E-2</v>
      </c>
      <c r="F191" s="74">
        <v>1.2842965116669569E-2</v>
      </c>
      <c r="G191" s="74">
        <v>1.2557307124964489E-2</v>
      </c>
      <c r="H191" s="78">
        <v>403</v>
      </c>
      <c r="I191" s="79">
        <v>407</v>
      </c>
      <c r="J191" s="79">
        <v>406</v>
      </c>
      <c r="K191" s="85">
        <v>1.5265889443710162E-2</v>
      </c>
      <c r="L191" s="57"/>
      <c r="N191" s="73"/>
      <c r="O191" s="57"/>
      <c r="P191" s="57"/>
    </row>
    <row r="192" spans="1:140">
      <c r="A192" s="57"/>
      <c r="B192" s="70"/>
      <c r="C192" s="70"/>
      <c r="D192" s="70"/>
      <c r="E192" s="74"/>
      <c r="F192" s="74"/>
      <c r="G192" s="74"/>
      <c r="H192" s="78"/>
      <c r="I192" s="79"/>
      <c r="J192" s="79"/>
      <c r="K192" s="85"/>
      <c r="L192" s="57"/>
      <c r="N192" s="73"/>
      <c r="O192" s="57"/>
      <c r="P192" s="57"/>
    </row>
    <row r="193" spans="1:16">
      <c r="A193" s="57"/>
      <c r="B193" s="70"/>
      <c r="C193" s="70"/>
      <c r="D193" s="70"/>
      <c r="E193" s="74"/>
      <c r="F193" s="74"/>
      <c r="G193" s="74"/>
      <c r="H193" s="78"/>
      <c r="I193" s="79"/>
      <c r="J193" s="79"/>
      <c r="K193" s="85"/>
      <c r="L193" s="57"/>
      <c r="N193" s="73"/>
      <c r="O193" s="57"/>
      <c r="P193" s="57"/>
    </row>
    <row r="194" spans="1:16">
      <c r="A194" s="38" t="s">
        <v>136</v>
      </c>
      <c r="B194" s="5" t="s">
        <v>179</v>
      </c>
      <c r="C194" s="5" t="s">
        <v>180</v>
      </c>
      <c r="D194" s="5" t="s">
        <v>187</v>
      </c>
      <c r="E194" s="12" t="s">
        <v>181</v>
      </c>
      <c r="F194" s="12" t="s">
        <v>182</v>
      </c>
      <c r="G194" s="59" t="s">
        <v>1</v>
      </c>
      <c r="H194" s="118" t="s">
        <v>137</v>
      </c>
      <c r="I194" s="118"/>
      <c r="J194" s="118"/>
    </row>
    <row r="195" spans="1:16">
      <c r="A195" s="38" t="s">
        <v>196</v>
      </c>
      <c r="B195" s="5"/>
      <c r="C195" s="5" t="s">
        <v>183</v>
      </c>
      <c r="D195" s="5"/>
      <c r="E195" s="12" t="s">
        <v>184</v>
      </c>
      <c r="F195" s="12" t="s">
        <v>184</v>
      </c>
      <c r="G195" s="59" t="s">
        <v>169</v>
      </c>
      <c r="H195" s="118" t="s">
        <v>449</v>
      </c>
      <c r="I195" s="118"/>
      <c r="J195" s="118"/>
      <c r="K195" s="118"/>
      <c r="M195" s="118"/>
    </row>
    <row r="196" spans="1:16" ht="12.75" customHeight="1">
      <c r="A196" s="38"/>
      <c r="B196" s="5"/>
      <c r="C196" s="5" t="s">
        <v>185</v>
      </c>
      <c r="D196" s="5"/>
      <c r="E196" s="12" t="s">
        <v>186</v>
      </c>
      <c r="F196" s="92" t="s">
        <v>186</v>
      </c>
      <c r="G196" s="20" t="s">
        <v>105</v>
      </c>
      <c r="H196" s="118"/>
      <c r="I196" s="118"/>
      <c r="J196" s="118"/>
      <c r="K196" s="118"/>
      <c r="M196" s="118"/>
    </row>
    <row r="197" spans="1:16" customFormat="1">
      <c r="A197" s="102" t="s">
        <v>854</v>
      </c>
      <c r="B197" s="102" t="s">
        <v>848</v>
      </c>
      <c r="C197" s="102" t="s">
        <v>482</v>
      </c>
      <c r="D197" s="102" t="s">
        <v>855</v>
      </c>
      <c r="E197" s="89">
        <v>7.16</v>
      </c>
      <c r="F197" s="89">
        <v>7.08</v>
      </c>
      <c r="G197" s="90">
        <v>1.1299435028248705E-2</v>
      </c>
      <c r="H197" s="102" t="s">
        <v>145</v>
      </c>
      <c r="I197" s="102"/>
    </row>
    <row r="198" spans="1:16" customFormat="1">
      <c r="A198" s="102" t="s">
        <v>856</v>
      </c>
      <c r="B198" s="102" t="s">
        <v>848</v>
      </c>
      <c r="C198" s="102" t="s">
        <v>482</v>
      </c>
      <c r="D198" s="102" t="s">
        <v>857</v>
      </c>
      <c r="E198" s="89">
        <v>2.0299999999999998</v>
      </c>
      <c r="F198" s="89">
        <v>1.92</v>
      </c>
      <c r="G198" s="90">
        <v>5.7291666666666519E-2</v>
      </c>
      <c r="H198" s="102" t="s">
        <v>143</v>
      </c>
      <c r="I198" s="102"/>
    </row>
    <row r="199" spans="1:16" customFormat="1">
      <c r="A199" s="102" t="s">
        <v>873</v>
      </c>
      <c r="B199" s="102" t="s">
        <v>848</v>
      </c>
      <c r="C199" s="102" t="s">
        <v>482</v>
      </c>
      <c r="D199" s="102" t="s">
        <v>874</v>
      </c>
      <c r="E199" s="89">
        <v>2.6</v>
      </c>
      <c r="F199" s="89">
        <v>2.4</v>
      </c>
      <c r="G199" s="90">
        <v>8.3333333333333481E-2</v>
      </c>
      <c r="H199" s="102" t="s">
        <v>141</v>
      </c>
      <c r="I199" s="102"/>
    </row>
    <row r="200" spans="1:16" customFormat="1">
      <c r="A200" s="102" t="s">
        <v>913</v>
      </c>
      <c r="B200" s="102" t="s">
        <v>848</v>
      </c>
      <c r="C200" s="102" t="s">
        <v>482</v>
      </c>
      <c r="D200" s="102" t="s">
        <v>914</v>
      </c>
      <c r="E200" s="89">
        <v>0.92</v>
      </c>
      <c r="F200" s="89">
        <v>0.84</v>
      </c>
      <c r="G200" s="90">
        <f>E200/F200-1</f>
        <v>9.5238095238095344E-2</v>
      </c>
      <c r="H200" s="102" t="s">
        <v>192</v>
      </c>
      <c r="I200" s="102"/>
    </row>
    <row r="201" spans="1:16" customFormat="1">
      <c r="A201" s="102" t="s">
        <v>875</v>
      </c>
      <c r="B201" s="102" t="s">
        <v>848</v>
      </c>
      <c r="C201" s="102" t="s">
        <v>482</v>
      </c>
      <c r="D201" s="102" t="s">
        <v>876</v>
      </c>
      <c r="E201" s="89">
        <v>20.84</v>
      </c>
      <c r="F201" s="89">
        <v>20.399999999999999</v>
      </c>
      <c r="G201" s="90">
        <v>2.1568627450980538E-2</v>
      </c>
      <c r="H201" s="102" t="s">
        <v>141</v>
      </c>
      <c r="I201" s="102"/>
    </row>
    <row r="202" spans="1:16" customFormat="1">
      <c r="A202" s="102" t="s">
        <v>915</v>
      </c>
      <c r="B202" s="102" t="s">
        <v>848</v>
      </c>
      <c r="C202" s="102" t="s">
        <v>482</v>
      </c>
      <c r="D202" s="102" t="s">
        <v>916</v>
      </c>
      <c r="E202" s="89">
        <v>3.95</v>
      </c>
      <c r="F202" s="89">
        <v>3.45</v>
      </c>
      <c r="G202" s="90">
        <f>E202/F202-1</f>
        <v>0.14492753623188404</v>
      </c>
      <c r="H202" s="102" t="s">
        <v>141</v>
      </c>
      <c r="I202" s="102"/>
    </row>
    <row r="203" spans="1:16" customFormat="1">
      <c r="A203" s="102" t="s">
        <v>877</v>
      </c>
      <c r="B203" s="102" t="s">
        <v>848</v>
      </c>
      <c r="C203" s="102" t="s">
        <v>482</v>
      </c>
      <c r="D203" s="102" t="s">
        <v>878</v>
      </c>
      <c r="E203" s="89">
        <v>1.08</v>
      </c>
      <c r="F203" s="89">
        <v>1</v>
      </c>
      <c r="G203" s="90">
        <v>8.0000000000000071E-2</v>
      </c>
      <c r="H203" s="102" t="s">
        <v>141</v>
      </c>
      <c r="I203" s="102"/>
    </row>
    <row r="204" spans="1:16" customFormat="1">
      <c r="A204" s="102" t="s">
        <v>917</v>
      </c>
      <c r="B204" s="102" t="s">
        <v>848</v>
      </c>
      <c r="C204" s="102" t="s">
        <v>482</v>
      </c>
      <c r="D204" s="102" t="s">
        <v>918</v>
      </c>
      <c r="E204" s="89">
        <v>6.84</v>
      </c>
      <c r="F204" s="89">
        <v>6.52</v>
      </c>
      <c r="G204" s="90">
        <f>E204/F204-1</f>
        <v>4.9079754601226933E-2</v>
      </c>
      <c r="H204" s="102" t="s">
        <v>192</v>
      </c>
      <c r="I204" s="102"/>
    </row>
    <row r="205" spans="1:16" customFormat="1">
      <c r="A205" s="102" t="s">
        <v>919</v>
      </c>
      <c r="B205" s="102" t="s">
        <v>848</v>
      </c>
      <c r="C205" s="102" t="s">
        <v>482</v>
      </c>
      <c r="D205" s="102" t="s">
        <v>920</v>
      </c>
      <c r="E205" s="89">
        <v>1.18</v>
      </c>
      <c r="F205" s="89">
        <v>1.1399999999999999</v>
      </c>
      <c r="G205" s="90">
        <f>E205/F205-1</f>
        <v>3.5087719298245723E-2</v>
      </c>
      <c r="H205" s="102" t="s">
        <v>142</v>
      </c>
      <c r="I205" s="102"/>
    </row>
    <row r="206" spans="1:16" customFormat="1">
      <c r="A206" s="102" t="s">
        <v>879</v>
      </c>
      <c r="B206" s="102" t="s">
        <v>848</v>
      </c>
      <c r="C206" s="102" t="s">
        <v>482</v>
      </c>
      <c r="D206" s="102" t="s">
        <v>880</v>
      </c>
      <c r="E206" s="89">
        <v>6.04</v>
      </c>
      <c r="F206" s="89">
        <v>5.6</v>
      </c>
      <c r="G206" s="90">
        <v>7.8571428571428736E-2</v>
      </c>
      <c r="H206" s="102" t="s">
        <v>140</v>
      </c>
      <c r="I206" s="102"/>
    </row>
    <row r="207" spans="1:16" customFormat="1">
      <c r="A207" s="102" t="s">
        <v>847</v>
      </c>
      <c r="B207" s="102" t="s">
        <v>848</v>
      </c>
      <c r="C207" s="102" t="s">
        <v>482</v>
      </c>
      <c r="D207" s="102" t="s">
        <v>849</v>
      </c>
      <c r="E207" s="89">
        <v>10.4</v>
      </c>
      <c r="F207" s="89">
        <v>9.85</v>
      </c>
      <c r="G207" s="90">
        <v>5.5837563451776706E-2</v>
      </c>
      <c r="H207" s="102" t="s">
        <v>141</v>
      </c>
      <c r="I207" s="102"/>
    </row>
    <row r="208" spans="1:16" customFormat="1">
      <c r="A208" s="102" t="s">
        <v>881</v>
      </c>
      <c r="B208" s="102" t="s">
        <v>848</v>
      </c>
      <c r="C208" s="102" t="s">
        <v>482</v>
      </c>
      <c r="D208" s="102" t="s">
        <v>882</v>
      </c>
      <c r="E208" s="89">
        <v>1.32</v>
      </c>
      <c r="F208" s="89">
        <v>1.24</v>
      </c>
      <c r="G208" s="90">
        <v>6.4516129032258229E-2</v>
      </c>
      <c r="H208" s="102" t="s">
        <v>651</v>
      </c>
      <c r="I208" s="102"/>
    </row>
    <row r="209" spans="1:9" customFormat="1">
      <c r="A209" s="102" t="s">
        <v>858</v>
      </c>
      <c r="B209" s="102" t="s">
        <v>848</v>
      </c>
      <c r="C209" s="102" t="s">
        <v>482</v>
      </c>
      <c r="D209" s="102" t="s">
        <v>859</v>
      </c>
      <c r="E209" s="89">
        <v>3.4</v>
      </c>
      <c r="F209" s="89">
        <v>3.32</v>
      </c>
      <c r="G209" s="90">
        <v>2.4096385542168752E-2</v>
      </c>
      <c r="H209" s="102" t="s">
        <v>143</v>
      </c>
      <c r="I209" s="102"/>
    </row>
    <row r="210" spans="1:9" customFormat="1">
      <c r="A210" s="102" t="s">
        <v>860</v>
      </c>
      <c r="B210" s="102" t="s">
        <v>848</v>
      </c>
      <c r="C210" s="102" t="s">
        <v>482</v>
      </c>
      <c r="D210" s="102" t="s">
        <v>861</v>
      </c>
      <c r="E210" s="89">
        <v>6.84</v>
      </c>
      <c r="F210" s="89">
        <v>6.52</v>
      </c>
      <c r="G210" s="90">
        <v>4.9079754601226933E-2</v>
      </c>
      <c r="H210" s="102" t="s">
        <v>140</v>
      </c>
      <c r="I210" s="102"/>
    </row>
    <row r="211" spans="1:9" customFormat="1">
      <c r="A211" s="102" t="s">
        <v>883</v>
      </c>
      <c r="B211" s="102" t="s">
        <v>848</v>
      </c>
      <c r="C211" s="102" t="s">
        <v>482</v>
      </c>
      <c r="D211" s="102" t="s">
        <v>884</v>
      </c>
      <c r="E211" s="89">
        <v>3.01</v>
      </c>
      <c r="F211" s="89">
        <v>2.86</v>
      </c>
      <c r="G211" s="90">
        <v>5.2447552447552503E-2</v>
      </c>
      <c r="H211" s="102" t="s">
        <v>143</v>
      </c>
      <c r="I211" s="102"/>
    </row>
    <row r="212" spans="1:9" customFormat="1">
      <c r="A212" s="102" t="s">
        <v>862</v>
      </c>
      <c r="B212" s="102" t="s">
        <v>848</v>
      </c>
      <c r="C212" s="102" t="s">
        <v>482</v>
      </c>
      <c r="D212" s="102" t="s">
        <v>863</v>
      </c>
      <c r="E212" s="89">
        <v>1.72</v>
      </c>
      <c r="F212" s="89">
        <v>1.56</v>
      </c>
      <c r="G212" s="90">
        <v>0.10256410256410242</v>
      </c>
      <c r="H212" s="102" t="s">
        <v>139</v>
      </c>
      <c r="I212" s="102"/>
    </row>
    <row r="213" spans="1:9" customFormat="1">
      <c r="A213" s="102" t="s">
        <v>921</v>
      </c>
      <c r="B213" s="102" t="s">
        <v>848</v>
      </c>
      <c r="C213" s="102" t="s">
        <v>482</v>
      </c>
      <c r="D213" s="102" t="s">
        <v>922</v>
      </c>
      <c r="E213" s="89">
        <v>1.6</v>
      </c>
      <c r="F213" s="89">
        <v>1.44</v>
      </c>
      <c r="G213" s="90">
        <f>E213/F213-1</f>
        <v>0.11111111111111116</v>
      </c>
      <c r="H213" s="102" t="s">
        <v>141</v>
      </c>
      <c r="I213" s="102"/>
    </row>
    <row r="214" spans="1:9" customFormat="1">
      <c r="A214" s="102" t="s">
        <v>885</v>
      </c>
      <c r="B214" s="102" t="s">
        <v>848</v>
      </c>
      <c r="C214" s="102" t="s">
        <v>482</v>
      </c>
      <c r="D214" s="102" t="s">
        <v>886</v>
      </c>
      <c r="E214" s="89">
        <v>2.88</v>
      </c>
      <c r="F214" s="89">
        <v>2.64</v>
      </c>
      <c r="G214" s="90">
        <v>9.0909090909090828E-2</v>
      </c>
      <c r="H214" s="102" t="s">
        <v>140</v>
      </c>
      <c r="I214" s="102"/>
    </row>
    <row r="215" spans="1:9" customFormat="1">
      <c r="A215" s="102" t="s">
        <v>887</v>
      </c>
      <c r="B215" s="102" t="s">
        <v>848</v>
      </c>
      <c r="C215" s="102" t="s">
        <v>482</v>
      </c>
      <c r="D215" s="102" t="s">
        <v>888</v>
      </c>
      <c r="E215" s="89">
        <v>0.4</v>
      </c>
      <c r="F215" s="89">
        <v>0.32</v>
      </c>
      <c r="G215" s="90">
        <v>0.25</v>
      </c>
      <c r="H215" s="102" t="s">
        <v>139</v>
      </c>
      <c r="I215" s="102"/>
    </row>
    <row r="216" spans="1:9" customFormat="1">
      <c r="A216" s="102" t="s">
        <v>889</v>
      </c>
      <c r="B216" s="102" t="s">
        <v>848</v>
      </c>
      <c r="C216" s="102" t="s">
        <v>482</v>
      </c>
      <c r="D216" s="102" t="s">
        <v>890</v>
      </c>
      <c r="E216" s="89">
        <v>1.76</v>
      </c>
      <c r="F216" s="89">
        <v>1.72</v>
      </c>
      <c r="G216" s="90">
        <v>2.3255813953488413E-2</v>
      </c>
      <c r="H216" s="102" t="s">
        <v>139</v>
      </c>
      <c r="I216" s="102"/>
    </row>
    <row r="217" spans="1:9" customFormat="1">
      <c r="A217" s="102" t="s">
        <v>891</v>
      </c>
      <c r="B217" s="102" t="s">
        <v>848</v>
      </c>
      <c r="C217" s="102" t="s">
        <v>482</v>
      </c>
      <c r="D217" s="102" t="s">
        <v>892</v>
      </c>
      <c r="E217" s="89">
        <v>1.28</v>
      </c>
      <c r="F217" s="89">
        <v>1.1599999999999999</v>
      </c>
      <c r="G217" s="90">
        <v>0.10344827586206917</v>
      </c>
      <c r="H217" s="102" t="s">
        <v>139</v>
      </c>
      <c r="I217" s="102"/>
    </row>
    <row r="218" spans="1:9" customFormat="1">
      <c r="A218" s="102" t="s">
        <v>893</v>
      </c>
      <c r="B218" s="102" t="s">
        <v>848</v>
      </c>
      <c r="C218" s="102" t="s">
        <v>482</v>
      </c>
      <c r="D218" s="102" t="s">
        <v>894</v>
      </c>
      <c r="E218" s="89">
        <v>5.04</v>
      </c>
      <c r="F218" s="89">
        <v>4.88</v>
      </c>
      <c r="G218" s="90">
        <v>3.2786885245901676E-2</v>
      </c>
      <c r="H218" s="102" t="s">
        <v>142</v>
      </c>
      <c r="I218" s="102"/>
    </row>
    <row r="219" spans="1:9" customFormat="1">
      <c r="A219" s="102" t="s">
        <v>895</v>
      </c>
      <c r="B219" s="102" t="s">
        <v>848</v>
      </c>
      <c r="C219" s="102" t="s">
        <v>482</v>
      </c>
      <c r="D219" s="102" t="s">
        <v>896</v>
      </c>
      <c r="E219" s="89">
        <v>1</v>
      </c>
      <c r="F219" s="89">
        <v>0.8</v>
      </c>
      <c r="G219" s="90">
        <v>0.25</v>
      </c>
      <c r="H219" s="102" t="s">
        <v>144</v>
      </c>
      <c r="I219" s="102"/>
    </row>
    <row r="220" spans="1:9" customFormat="1">
      <c r="A220" s="102" t="s">
        <v>897</v>
      </c>
      <c r="B220" s="102" t="s">
        <v>848</v>
      </c>
      <c r="C220" s="102" t="s">
        <v>482</v>
      </c>
      <c r="D220" s="102" t="s">
        <v>898</v>
      </c>
      <c r="E220" s="89">
        <v>7.2</v>
      </c>
      <c r="F220" s="89">
        <v>6.4</v>
      </c>
      <c r="G220" s="90">
        <v>0.125</v>
      </c>
      <c r="H220" s="102" t="s">
        <v>141</v>
      </c>
      <c r="I220" s="102"/>
    </row>
    <row r="221" spans="1:9" customFormat="1">
      <c r="A221" s="102" t="s">
        <v>899</v>
      </c>
      <c r="B221" s="102" t="s">
        <v>848</v>
      </c>
      <c r="C221" s="102" t="s">
        <v>482</v>
      </c>
      <c r="D221" s="102" t="s">
        <v>900</v>
      </c>
      <c r="E221" s="89">
        <v>1.1200000000000001</v>
      </c>
      <c r="F221" s="89">
        <v>1.06</v>
      </c>
      <c r="G221" s="90">
        <v>5.6603773584905648E-2</v>
      </c>
      <c r="H221" s="102" t="s">
        <v>143</v>
      </c>
      <c r="I221" s="102"/>
    </row>
    <row r="222" spans="1:9" customFormat="1">
      <c r="A222" s="102" t="s">
        <v>864</v>
      </c>
      <c r="B222" s="102" t="s">
        <v>848</v>
      </c>
      <c r="C222" s="102" t="s">
        <v>482</v>
      </c>
      <c r="D222" s="102" t="s">
        <v>865</v>
      </c>
      <c r="E222" s="89">
        <v>1.76</v>
      </c>
      <c r="F222" s="89">
        <v>1.63</v>
      </c>
      <c r="G222" s="90">
        <v>7.9754601226993849E-2</v>
      </c>
      <c r="H222" s="102" t="s">
        <v>143</v>
      </c>
      <c r="I222" s="102"/>
    </row>
    <row r="223" spans="1:9" customFormat="1">
      <c r="A223" s="102" t="s">
        <v>866</v>
      </c>
      <c r="B223" s="102" t="s">
        <v>848</v>
      </c>
      <c r="C223" s="102" t="s">
        <v>482</v>
      </c>
      <c r="D223" s="102" t="s">
        <v>867</v>
      </c>
      <c r="E223" s="89">
        <v>4.12</v>
      </c>
      <c r="F223" s="89">
        <v>3.96</v>
      </c>
      <c r="G223" s="90">
        <v>4.0404040404040442E-2</v>
      </c>
      <c r="H223" s="102" t="s">
        <v>192</v>
      </c>
      <c r="I223" s="102"/>
    </row>
    <row r="224" spans="1:9" customFormat="1">
      <c r="A224" s="102" t="s">
        <v>901</v>
      </c>
      <c r="B224" s="102" t="s">
        <v>848</v>
      </c>
      <c r="C224" s="102" t="s">
        <v>482</v>
      </c>
      <c r="D224" s="102" t="s">
        <v>902</v>
      </c>
      <c r="E224" s="89">
        <v>3.2</v>
      </c>
      <c r="F224" s="89">
        <v>3</v>
      </c>
      <c r="G224" s="90">
        <v>6.6666666666666652E-2</v>
      </c>
      <c r="H224" s="102" t="s">
        <v>140</v>
      </c>
      <c r="I224" s="102"/>
    </row>
    <row r="225" spans="1:12" customFormat="1">
      <c r="A225" s="102" t="s">
        <v>903</v>
      </c>
      <c r="B225" s="102" t="s">
        <v>848</v>
      </c>
      <c r="C225" s="102" t="s">
        <v>482</v>
      </c>
      <c r="D225" s="102" t="s">
        <v>904</v>
      </c>
      <c r="E225" s="89">
        <v>3.84</v>
      </c>
      <c r="F225" s="89">
        <v>3.64</v>
      </c>
      <c r="G225" s="90">
        <v>5.4945054945054972E-2</v>
      </c>
      <c r="H225" s="102" t="s">
        <v>141</v>
      </c>
      <c r="I225" s="102"/>
    </row>
    <row r="226" spans="1:12" customFormat="1">
      <c r="A226" s="102" t="s">
        <v>868</v>
      </c>
      <c r="B226" s="102" t="s">
        <v>848</v>
      </c>
      <c r="C226" s="102" t="s">
        <v>482</v>
      </c>
      <c r="D226" s="102" t="s">
        <v>869</v>
      </c>
      <c r="E226" s="89">
        <v>1.1399999999999999</v>
      </c>
      <c r="F226" s="89">
        <v>1.1000000000000001</v>
      </c>
      <c r="G226" s="90">
        <v>3.6363636363636154E-2</v>
      </c>
      <c r="H226" s="102" t="s">
        <v>192</v>
      </c>
      <c r="I226" s="102"/>
    </row>
    <row r="227" spans="1:12" customFormat="1">
      <c r="A227" s="126" t="s">
        <v>971</v>
      </c>
      <c r="B227" s="102" t="s">
        <v>848</v>
      </c>
      <c r="C227" s="102" t="s">
        <v>482</v>
      </c>
      <c r="D227" s="102" t="s">
        <v>906</v>
      </c>
      <c r="E227" s="89">
        <v>1.72</v>
      </c>
      <c r="F227" s="89">
        <v>1.21</v>
      </c>
      <c r="G227" s="90">
        <v>0.42148760330578505</v>
      </c>
      <c r="H227" s="102" t="s">
        <v>145</v>
      </c>
      <c r="I227" s="102"/>
    </row>
    <row r="228" spans="1:12" customFormat="1">
      <c r="A228" s="102" t="s">
        <v>907</v>
      </c>
      <c r="B228" s="102" t="s">
        <v>848</v>
      </c>
      <c r="C228" s="102" t="s">
        <v>482</v>
      </c>
      <c r="D228" s="102" t="s">
        <v>908</v>
      </c>
      <c r="E228" s="89">
        <v>6.68</v>
      </c>
      <c r="F228" s="89">
        <v>6.52</v>
      </c>
      <c r="G228" s="90">
        <v>2.4539877300613577E-2</v>
      </c>
      <c r="H228" s="102" t="s">
        <v>139</v>
      </c>
      <c r="I228" s="102"/>
    </row>
    <row r="229" spans="1:12" customFormat="1">
      <c r="A229" s="102" t="s">
        <v>850</v>
      </c>
      <c r="B229" s="102" t="s">
        <v>848</v>
      </c>
      <c r="C229" s="102" t="s">
        <v>482</v>
      </c>
      <c r="D229" s="102" t="s">
        <v>851</v>
      </c>
      <c r="E229" s="89">
        <v>4.5199999999999996</v>
      </c>
      <c r="F229" s="89">
        <v>4.28</v>
      </c>
      <c r="G229" s="90">
        <v>5.6074766355139971E-2</v>
      </c>
      <c r="H229" s="102" t="s">
        <v>192</v>
      </c>
      <c r="I229" s="102"/>
    </row>
    <row r="230" spans="1:12" customFormat="1">
      <c r="A230" s="102" t="s">
        <v>870</v>
      </c>
      <c r="B230" s="102" t="s">
        <v>848</v>
      </c>
      <c r="C230" s="102" t="s">
        <v>482</v>
      </c>
      <c r="D230" s="102" t="s">
        <v>871</v>
      </c>
      <c r="E230" s="89">
        <v>0.44</v>
      </c>
      <c r="F230" s="89">
        <v>0.38</v>
      </c>
      <c r="G230" s="90">
        <v>0.15789473684210531</v>
      </c>
      <c r="H230" s="102" t="s">
        <v>139</v>
      </c>
      <c r="I230" s="102"/>
    </row>
    <row r="231" spans="1:12" customFormat="1">
      <c r="A231" s="102" t="s">
        <v>852</v>
      </c>
      <c r="B231" s="102" t="s">
        <v>848</v>
      </c>
      <c r="C231" s="102" t="s">
        <v>482</v>
      </c>
      <c r="D231" s="102" t="s">
        <v>853</v>
      </c>
      <c r="E231" s="89">
        <v>1</v>
      </c>
      <c r="F231" s="89">
        <v>0.9</v>
      </c>
      <c r="G231" s="90">
        <v>0.11111111111111116</v>
      </c>
      <c r="H231" s="102" t="s">
        <v>651</v>
      </c>
      <c r="I231" s="102"/>
    </row>
    <row r="232" spans="1:12" customFormat="1">
      <c r="A232" s="102" t="s">
        <v>909</v>
      </c>
      <c r="B232" s="102" t="s">
        <v>848</v>
      </c>
      <c r="C232" s="102" t="s">
        <v>482</v>
      </c>
      <c r="D232" s="102" t="s">
        <v>910</v>
      </c>
      <c r="E232" s="89">
        <v>2</v>
      </c>
      <c r="F232" s="89">
        <v>1.9</v>
      </c>
      <c r="G232" s="90">
        <v>5.2631578947368363E-2</v>
      </c>
      <c r="H232" s="102" t="s">
        <v>192</v>
      </c>
      <c r="I232" s="102"/>
    </row>
    <row r="233" spans="1:12" customFormat="1">
      <c r="A233" s="102"/>
      <c r="B233" s="102"/>
      <c r="C233" s="102"/>
      <c r="D233" s="102"/>
      <c r="E233" s="89"/>
      <c r="F233" s="89"/>
      <c r="G233" s="90"/>
      <c r="H233" s="102"/>
      <c r="I233" s="102"/>
    </row>
    <row r="234" spans="1:12" customFormat="1">
      <c r="A234" s="102" t="s">
        <v>911</v>
      </c>
      <c r="B234" s="102" t="s">
        <v>848</v>
      </c>
      <c r="C234" s="102" t="s">
        <v>153</v>
      </c>
      <c r="D234" s="102" t="s">
        <v>912</v>
      </c>
      <c r="E234" s="89">
        <v>0</v>
      </c>
      <c r="F234" s="89">
        <v>1</v>
      </c>
      <c r="G234" s="90">
        <f>E234/F234-1</f>
        <v>-1</v>
      </c>
      <c r="H234" s="102" t="s">
        <v>142</v>
      </c>
      <c r="I234" s="102"/>
    </row>
    <row r="235" spans="1:12" customFormat="1">
      <c r="A235" s="102"/>
      <c r="B235" s="102"/>
      <c r="C235" s="102"/>
      <c r="D235" s="102"/>
      <c r="E235" s="89"/>
      <c r="F235" s="89"/>
      <c r="G235" s="90"/>
      <c r="H235" s="102"/>
      <c r="I235" s="102"/>
    </row>
    <row r="236" spans="1:12" s="39" customFormat="1">
      <c r="A236" s="39" t="s">
        <v>941</v>
      </c>
    </row>
    <row r="237" spans="1:12">
      <c r="A237" s="63" t="s">
        <v>923</v>
      </c>
      <c r="B237" s="93"/>
      <c r="C237" s="93"/>
      <c r="D237" s="93"/>
      <c r="F237" s="134"/>
      <c r="G237" s="135"/>
      <c r="H237" s="131"/>
    </row>
    <row r="239" spans="1:12" ht="12.75" customHeight="1">
      <c r="A239" s="253" t="s">
        <v>801</v>
      </c>
      <c r="B239" s="253"/>
      <c r="C239" s="253"/>
      <c r="D239" s="253"/>
      <c r="E239" s="253"/>
      <c r="F239" s="253"/>
      <c r="G239" s="253"/>
      <c r="H239" s="253"/>
      <c r="I239" s="253"/>
      <c r="J239" s="253"/>
      <c r="K239" s="253"/>
      <c r="L239" s="253"/>
    </row>
    <row r="240" spans="1:12">
      <c r="A240" s="253"/>
      <c r="B240" s="253"/>
      <c r="C240" s="253"/>
      <c r="D240" s="253"/>
      <c r="E240" s="253"/>
      <c r="F240" s="253"/>
      <c r="G240" s="253"/>
      <c r="H240" s="253"/>
      <c r="I240" s="253"/>
      <c r="J240" s="253"/>
      <c r="K240" s="253"/>
      <c r="L240" s="253"/>
    </row>
    <row r="241" spans="1:12">
      <c r="A241" s="253"/>
      <c r="B241" s="253"/>
      <c r="C241" s="253"/>
      <c r="D241" s="253"/>
      <c r="E241" s="253"/>
      <c r="F241" s="253"/>
      <c r="G241" s="253"/>
      <c r="H241" s="253"/>
      <c r="I241" s="253"/>
      <c r="J241" s="253"/>
      <c r="K241" s="253"/>
      <c r="L241" s="253"/>
    </row>
    <row r="242" spans="1:12">
      <c r="A242" s="253"/>
      <c r="B242" s="253"/>
      <c r="C242" s="253"/>
      <c r="D242" s="253"/>
      <c r="E242" s="253"/>
      <c r="F242" s="253"/>
      <c r="G242" s="253"/>
      <c r="H242" s="253"/>
      <c r="I242" s="253"/>
      <c r="J242" s="253"/>
      <c r="K242" s="253"/>
      <c r="L242" s="253"/>
    </row>
    <row r="243" spans="1:12">
      <c r="A243" s="253"/>
      <c r="B243" s="253"/>
      <c r="C243" s="253"/>
      <c r="D243" s="253"/>
      <c r="E243" s="253"/>
      <c r="F243" s="253"/>
      <c r="G243" s="253"/>
      <c r="H243" s="253"/>
      <c r="I243" s="253"/>
      <c r="J243" s="253"/>
      <c r="K243" s="253"/>
      <c r="L243" s="253"/>
    </row>
    <row r="244" spans="1:12">
      <c r="A244" s="253"/>
      <c r="B244" s="253"/>
      <c r="C244" s="253"/>
      <c r="D244" s="253"/>
      <c r="E244" s="253"/>
      <c r="F244" s="253"/>
      <c r="G244" s="253"/>
      <c r="H244" s="253"/>
      <c r="I244" s="253"/>
      <c r="J244" s="253"/>
      <c r="K244" s="253"/>
      <c r="L244" s="253"/>
    </row>
    <row r="245" spans="1:12">
      <c r="A245" s="253"/>
      <c r="B245" s="253"/>
      <c r="C245" s="253"/>
      <c r="D245" s="253"/>
      <c r="E245" s="253"/>
      <c r="F245" s="253"/>
      <c r="G245" s="253"/>
      <c r="H245" s="253"/>
      <c r="I245" s="253"/>
      <c r="J245" s="253"/>
      <c r="K245" s="253"/>
      <c r="L245" s="253"/>
    </row>
    <row r="246" spans="1:12">
      <c r="A246" s="253"/>
      <c r="B246" s="253"/>
      <c r="C246" s="253"/>
      <c r="D246" s="253"/>
      <c r="E246" s="253"/>
      <c r="F246" s="253"/>
      <c r="G246" s="253"/>
      <c r="H246" s="253"/>
      <c r="I246" s="253"/>
      <c r="J246" s="253"/>
      <c r="K246" s="253"/>
      <c r="L246" s="253"/>
    </row>
    <row r="247" spans="1:12">
      <c r="A247" s="253"/>
      <c r="B247" s="253"/>
      <c r="C247" s="253"/>
      <c r="D247" s="253"/>
      <c r="E247" s="253"/>
      <c r="F247" s="253"/>
      <c r="G247" s="253"/>
      <c r="H247" s="253"/>
      <c r="I247" s="253"/>
      <c r="J247" s="253"/>
      <c r="K247" s="253"/>
      <c r="L247" s="253"/>
    </row>
    <row r="248" spans="1:12">
      <c r="A248" s="253"/>
      <c r="B248" s="253"/>
      <c r="C248" s="253"/>
      <c r="D248" s="253"/>
      <c r="E248" s="253"/>
      <c r="F248" s="253"/>
      <c r="G248" s="253"/>
      <c r="H248" s="253"/>
      <c r="I248" s="253"/>
      <c r="J248" s="253"/>
      <c r="K248" s="253"/>
      <c r="L248" s="253"/>
    </row>
  </sheetData>
  <mergeCells count="1">
    <mergeCell ref="A239:L248"/>
  </mergeCells>
  <hyperlinks>
    <hyperlink ref="C4" r:id="rId1" xr:uid="{C7A3DC87-1048-496E-BFFB-228D0E318C5C}"/>
  </hyperlink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dimension ref="A1:CH5766"/>
  <sheetViews>
    <sheetView zoomScaleNormal="100" workbookViewId="0">
      <selection activeCell="G752" sqref="G752"/>
    </sheetView>
  </sheetViews>
  <sheetFormatPr defaultRowHeight="12.75"/>
  <cols>
    <col min="1" max="1" width="40.85546875" customWidth="1"/>
    <col min="2" max="2" width="12.5703125" style="22" bestFit="1" customWidth="1"/>
    <col min="3" max="3" width="13.28515625" style="22" bestFit="1" customWidth="1"/>
    <col min="4" max="4" width="13.140625" style="22" customWidth="1"/>
    <col min="5" max="5" width="11.28515625" style="94" bestFit="1" customWidth="1"/>
    <col min="6" max="6" width="13.28515625" style="22" bestFit="1" customWidth="1"/>
    <col min="7" max="7" width="11.28515625" style="22" customWidth="1"/>
    <col min="8" max="8" width="12.7109375" style="22" customWidth="1"/>
    <col min="9" max="9" width="13.42578125" customWidth="1"/>
    <col min="10" max="11" width="14.5703125" bestFit="1" customWidth="1"/>
  </cols>
  <sheetData>
    <row r="1" spans="1:11">
      <c r="A1" s="5" t="s">
        <v>468</v>
      </c>
      <c r="B1" s="12"/>
      <c r="C1" s="12"/>
      <c r="D1" s="12"/>
      <c r="E1" s="12"/>
    </row>
    <row r="2" spans="1:11">
      <c r="A2" s="39" t="s">
        <v>844</v>
      </c>
      <c r="B2" s="17"/>
      <c r="C2" s="17"/>
      <c r="D2" s="17"/>
      <c r="E2" s="47"/>
    </row>
    <row r="3" spans="1:11" ht="12.75" customHeight="1">
      <c r="A3" s="8" t="s">
        <v>178</v>
      </c>
      <c r="B3" s="17"/>
      <c r="C3" s="17"/>
      <c r="D3" s="17"/>
      <c r="E3" s="47"/>
    </row>
    <row r="4" spans="1:11" s="43" customFormat="1">
      <c r="A4" s="40"/>
      <c r="B4" s="41"/>
      <c r="C4" s="41"/>
      <c r="D4" s="42"/>
      <c r="E4" s="12"/>
    </row>
    <row r="5" spans="1:11" s="118" customFormat="1">
      <c r="B5" s="59" t="s">
        <v>165</v>
      </c>
      <c r="C5" s="59" t="s">
        <v>1</v>
      </c>
      <c r="D5" s="59" t="s">
        <v>1</v>
      </c>
      <c r="E5" s="59" t="s">
        <v>1</v>
      </c>
      <c r="F5" s="59" t="s">
        <v>1</v>
      </c>
      <c r="G5" s="59" t="s">
        <v>356</v>
      </c>
      <c r="H5" s="59"/>
    </row>
    <row r="6" spans="1:11" s="118" customFormat="1">
      <c r="B6" s="59" t="s">
        <v>189</v>
      </c>
      <c r="C6" s="59" t="s">
        <v>138</v>
      </c>
      <c r="D6" s="59" t="s">
        <v>152</v>
      </c>
      <c r="E6" s="59" t="s">
        <v>157</v>
      </c>
      <c r="F6" s="59" t="s">
        <v>153</v>
      </c>
      <c r="G6" s="59" t="s">
        <v>169</v>
      </c>
      <c r="H6" s="59"/>
    </row>
    <row r="7" spans="1:11">
      <c r="A7" s="91" t="s">
        <v>1239</v>
      </c>
      <c r="B7" s="15">
        <f>SUM(C7:F7)</f>
        <v>15</v>
      </c>
      <c r="C7" s="65">
        <v>15</v>
      </c>
      <c r="D7" s="65">
        <v>0</v>
      </c>
      <c r="E7" s="65">
        <v>0</v>
      </c>
      <c r="F7" s="15">
        <v>0</v>
      </c>
      <c r="G7" s="15">
        <f>C7+D7-E7-F7</f>
        <v>15</v>
      </c>
    </row>
    <row r="8" spans="1:11">
      <c r="A8" s="5" t="s">
        <v>716</v>
      </c>
      <c r="B8" s="15"/>
      <c r="C8" s="65"/>
      <c r="D8" s="15"/>
      <c r="E8" s="65"/>
      <c r="F8" s="15"/>
      <c r="G8" s="15"/>
    </row>
    <row r="9" spans="1:11">
      <c r="A9" s="5" t="s">
        <v>678</v>
      </c>
      <c r="B9" s="15"/>
      <c r="C9" s="15"/>
      <c r="D9" s="15"/>
      <c r="E9" s="65"/>
      <c r="F9" s="15"/>
      <c r="G9" s="15"/>
    </row>
    <row r="10" spans="1:11" s="34" customFormat="1">
      <c r="A10" s="39" t="s">
        <v>1259</v>
      </c>
      <c r="B10" s="37"/>
      <c r="C10" s="37"/>
      <c r="D10" s="37"/>
      <c r="E10" s="65"/>
      <c r="F10" s="37"/>
      <c r="G10" s="26"/>
      <c r="H10" s="26"/>
      <c r="I10"/>
      <c r="J10"/>
      <c r="K10"/>
    </row>
    <row r="11" spans="1:11" s="34" customFormat="1">
      <c r="A11" s="39" t="s">
        <v>1258</v>
      </c>
      <c r="B11" s="37"/>
      <c r="C11" s="37"/>
      <c r="D11" s="37"/>
      <c r="E11" s="65"/>
      <c r="F11" s="37"/>
      <c r="G11" s="26"/>
      <c r="H11" s="26"/>
    </row>
    <row r="12" spans="1:11" s="34" customFormat="1">
      <c r="A12" s="39" t="s">
        <v>1256</v>
      </c>
      <c r="B12" s="37"/>
      <c r="C12" s="37"/>
      <c r="D12" s="37"/>
      <c r="E12" s="65"/>
      <c r="F12" s="24"/>
      <c r="G12" s="24"/>
      <c r="H12" s="26"/>
    </row>
    <row r="13" spans="1:11" s="34" customFormat="1">
      <c r="A13" s="39" t="s">
        <v>1088</v>
      </c>
      <c r="B13" s="37"/>
      <c r="C13" s="37"/>
      <c r="D13" s="37"/>
      <c r="E13" s="65"/>
      <c r="F13" s="24"/>
      <c r="G13" s="24"/>
      <c r="H13" s="26"/>
    </row>
    <row r="14" spans="1:11" s="34" customFormat="1">
      <c r="A14" s="39"/>
      <c r="B14" s="37"/>
      <c r="C14" s="37"/>
      <c r="D14" s="37"/>
      <c r="E14" s="65"/>
      <c r="F14" s="24"/>
      <c r="G14" s="24"/>
      <c r="H14" s="26"/>
    </row>
    <row r="15" spans="1:11" s="34" customFormat="1">
      <c r="A15" s="5" t="s">
        <v>940</v>
      </c>
      <c r="B15" s="37"/>
      <c r="C15" s="37"/>
      <c r="D15" s="37"/>
      <c r="E15" s="65"/>
      <c r="F15" s="24"/>
      <c r="G15" s="24"/>
      <c r="H15" s="26"/>
    </row>
    <row r="16" spans="1:11" s="34" customFormat="1">
      <c r="A16" s="39" t="s">
        <v>941</v>
      </c>
      <c r="B16" s="37"/>
      <c r="C16" s="37"/>
      <c r="D16" s="37"/>
      <c r="E16" s="65"/>
      <c r="F16" s="24"/>
      <c r="G16" s="24"/>
      <c r="H16" s="26"/>
    </row>
    <row r="17" spans="1:11" s="34" customFormat="1">
      <c r="A17" s="39"/>
      <c r="B17" s="37"/>
      <c r="C17" s="37"/>
      <c r="D17" s="37"/>
      <c r="E17" s="65"/>
      <c r="F17" s="24"/>
      <c r="G17" s="24"/>
      <c r="H17" s="26"/>
    </row>
    <row r="18" spans="1:11" s="34" customFormat="1">
      <c r="A18" s="5" t="s">
        <v>294</v>
      </c>
      <c r="B18" s="55" t="s">
        <v>189</v>
      </c>
      <c r="C18" s="55" t="s">
        <v>138</v>
      </c>
      <c r="D18" s="55" t="s">
        <v>152</v>
      </c>
      <c r="E18" s="55" t="s">
        <v>157</v>
      </c>
      <c r="F18" s="55" t="s">
        <v>153</v>
      </c>
      <c r="G18" s="55" t="s">
        <v>169</v>
      </c>
      <c r="H18" s="26"/>
      <c r="I18"/>
      <c r="J18"/>
      <c r="K18"/>
    </row>
    <row r="19" spans="1:11" s="48" customFormat="1">
      <c r="A19" s="91" t="s">
        <v>1238</v>
      </c>
      <c r="B19" s="65">
        <f>B7</f>
        <v>15</v>
      </c>
      <c r="C19" s="65">
        <f t="shared" ref="C19:G19" si="0">C7</f>
        <v>15</v>
      </c>
      <c r="D19" s="65">
        <f t="shared" si="0"/>
        <v>0</v>
      </c>
      <c r="E19" s="65">
        <f t="shared" si="0"/>
        <v>0</v>
      </c>
      <c r="F19" s="65">
        <f t="shared" si="0"/>
        <v>0</v>
      </c>
      <c r="G19" s="65">
        <f t="shared" si="0"/>
        <v>15</v>
      </c>
      <c r="H19" s="94"/>
      <c r="I19" s="95"/>
      <c r="J19" s="95"/>
      <c r="K19" s="95"/>
    </row>
    <row r="20" spans="1:11" s="48" customFormat="1">
      <c r="A20" s="39" t="s">
        <v>1177</v>
      </c>
      <c r="B20" s="65">
        <f t="shared" ref="B20:B24" si="1">SUM(C20:F20)</f>
        <v>31</v>
      </c>
      <c r="C20" s="65">
        <v>30</v>
      </c>
      <c r="D20" s="65">
        <v>1</v>
      </c>
      <c r="E20" s="65">
        <v>0</v>
      </c>
      <c r="F20" s="65">
        <v>0</v>
      </c>
      <c r="G20" s="65">
        <v>31</v>
      </c>
      <c r="H20" s="94"/>
      <c r="I20" s="95"/>
      <c r="J20" s="95"/>
      <c r="K20" s="95"/>
    </row>
    <row r="21" spans="1:11" s="48" customFormat="1">
      <c r="A21" s="39" t="s">
        <v>1127</v>
      </c>
      <c r="B21" s="65">
        <f t="shared" si="1"/>
        <v>16</v>
      </c>
      <c r="C21" s="65">
        <v>16</v>
      </c>
      <c r="D21" s="65">
        <v>0</v>
      </c>
      <c r="E21" s="65">
        <v>0</v>
      </c>
      <c r="F21" s="65">
        <v>0</v>
      </c>
      <c r="G21" s="65">
        <v>16</v>
      </c>
      <c r="H21" s="94"/>
      <c r="I21" s="95"/>
      <c r="J21" s="95"/>
      <c r="K21" s="95"/>
    </row>
    <row r="22" spans="1:11" s="48" customFormat="1">
      <c r="A22" s="39" t="s">
        <v>939</v>
      </c>
      <c r="B22" s="65">
        <f t="shared" si="1"/>
        <v>81</v>
      </c>
      <c r="C22" s="65">
        <v>76</v>
      </c>
      <c r="D22" s="65">
        <v>2</v>
      </c>
      <c r="E22" s="65">
        <v>3</v>
      </c>
      <c r="F22" s="65">
        <v>0</v>
      </c>
      <c r="G22" s="65">
        <v>75</v>
      </c>
      <c r="H22" s="94"/>
      <c r="I22" s="95"/>
      <c r="J22" s="95"/>
      <c r="K22" s="95"/>
    </row>
    <row r="23" spans="1:11" s="48" customFormat="1">
      <c r="A23" s="39" t="s">
        <v>843</v>
      </c>
      <c r="B23" s="65">
        <f t="shared" si="1"/>
        <v>37</v>
      </c>
      <c r="C23" s="65">
        <v>36</v>
      </c>
      <c r="D23" s="65">
        <v>0</v>
      </c>
      <c r="E23" s="65">
        <v>0</v>
      </c>
      <c r="F23" s="65">
        <v>1</v>
      </c>
      <c r="G23" s="65">
        <v>35</v>
      </c>
      <c r="H23" s="94"/>
      <c r="I23" s="95"/>
      <c r="J23" s="95"/>
      <c r="K23" s="95"/>
    </row>
    <row r="24" spans="1:11" s="34" customFormat="1">
      <c r="A24" s="39" t="s">
        <v>833</v>
      </c>
      <c r="B24" s="65">
        <f t="shared" si="1"/>
        <v>41</v>
      </c>
      <c r="C24" s="65">
        <v>38</v>
      </c>
      <c r="D24" s="65">
        <v>2</v>
      </c>
      <c r="E24" s="65">
        <v>1</v>
      </c>
      <c r="F24" s="65">
        <v>0</v>
      </c>
      <c r="G24" s="65">
        <v>39</v>
      </c>
      <c r="H24" s="37"/>
      <c r="I24"/>
      <c r="J24"/>
      <c r="K24"/>
    </row>
    <row r="25" spans="1:11" s="34" customFormat="1">
      <c r="A25" s="39" t="s">
        <v>831</v>
      </c>
      <c r="B25" s="65">
        <f>SUM(C25:F25)</f>
        <v>29</v>
      </c>
      <c r="C25" s="65">
        <v>27</v>
      </c>
      <c r="D25" s="65">
        <v>0</v>
      </c>
      <c r="E25" s="65">
        <v>2</v>
      </c>
      <c r="F25" s="65">
        <v>0</v>
      </c>
      <c r="G25" s="65">
        <v>25</v>
      </c>
      <c r="H25" s="37"/>
      <c r="I25"/>
      <c r="J25"/>
      <c r="K25"/>
    </row>
    <row r="26" spans="1:11" s="34" customFormat="1">
      <c r="A26" s="39" t="s">
        <v>829</v>
      </c>
      <c r="B26" s="65">
        <f t="shared" ref="B26:B89" si="2">SUM(C26:F26)</f>
        <v>27</v>
      </c>
      <c r="C26" s="65">
        <v>26</v>
      </c>
      <c r="D26" s="65">
        <v>0</v>
      </c>
      <c r="E26" s="65">
        <v>1</v>
      </c>
      <c r="F26" s="65">
        <v>0</v>
      </c>
      <c r="G26" s="65">
        <f t="shared" ref="G26:G89" si="3">C26+D26-E26-F26</f>
        <v>25</v>
      </c>
      <c r="H26" s="37"/>
      <c r="I26"/>
      <c r="J26"/>
      <c r="K26"/>
    </row>
    <row r="27" spans="1:11" s="34" customFormat="1">
      <c r="A27" s="39" t="s">
        <v>827</v>
      </c>
      <c r="B27" s="65">
        <f t="shared" si="2"/>
        <v>17</v>
      </c>
      <c r="C27" s="65">
        <v>16</v>
      </c>
      <c r="D27" s="65">
        <v>0</v>
      </c>
      <c r="E27" s="65">
        <v>1</v>
      </c>
      <c r="F27" s="65">
        <v>0</v>
      </c>
      <c r="G27" s="65">
        <f t="shared" si="3"/>
        <v>15</v>
      </c>
      <c r="H27" s="37"/>
      <c r="I27"/>
      <c r="J27"/>
      <c r="K27"/>
    </row>
    <row r="28" spans="1:11" s="34" customFormat="1">
      <c r="A28" s="39" t="s">
        <v>825</v>
      </c>
      <c r="B28" s="65">
        <f t="shared" si="2"/>
        <v>24</v>
      </c>
      <c r="C28" s="65">
        <v>21</v>
      </c>
      <c r="D28" s="65">
        <v>0</v>
      </c>
      <c r="E28" s="65">
        <v>1</v>
      </c>
      <c r="F28" s="65">
        <v>2</v>
      </c>
      <c r="G28" s="65">
        <f t="shared" si="3"/>
        <v>18</v>
      </c>
      <c r="H28" s="37"/>
      <c r="I28"/>
      <c r="J28"/>
      <c r="K28"/>
    </row>
    <row r="29" spans="1:11" s="34" customFormat="1">
      <c r="A29" s="39" t="s">
        <v>822</v>
      </c>
      <c r="B29" s="65">
        <f t="shared" si="2"/>
        <v>33</v>
      </c>
      <c r="C29" s="65">
        <v>32</v>
      </c>
      <c r="D29" s="65">
        <v>1</v>
      </c>
      <c r="E29" s="65">
        <v>0</v>
      </c>
      <c r="F29" s="65">
        <v>0</v>
      </c>
      <c r="G29" s="65">
        <f t="shared" si="3"/>
        <v>33</v>
      </c>
      <c r="H29" s="37"/>
      <c r="I29"/>
      <c r="J29"/>
      <c r="K29"/>
    </row>
    <row r="30" spans="1:11" s="34" customFormat="1">
      <c r="A30" s="39" t="s">
        <v>823</v>
      </c>
      <c r="B30" s="65">
        <f t="shared" si="2"/>
        <v>13</v>
      </c>
      <c r="C30" s="65">
        <v>13</v>
      </c>
      <c r="D30" s="65">
        <v>0</v>
      </c>
      <c r="E30" s="65">
        <v>0</v>
      </c>
      <c r="F30" s="65">
        <v>0</v>
      </c>
      <c r="G30" s="65">
        <f t="shared" si="3"/>
        <v>13</v>
      </c>
      <c r="H30" s="37"/>
      <c r="I30"/>
      <c r="J30"/>
      <c r="K30"/>
    </row>
    <row r="31" spans="1:11" s="48" customFormat="1">
      <c r="A31" s="39" t="s">
        <v>819</v>
      </c>
      <c r="B31" s="65">
        <f t="shared" si="2"/>
        <v>26</v>
      </c>
      <c r="C31" s="65">
        <v>24</v>
      </c>
      <c r="D31" s="65">
        <v>0</v>
      </c>
      <c r="E31" s="65">
        <v>2</v>
      </c>
      <c r="F31" s="65">
        <v>0</v>
      </c>
      <c r="G31" s="65">
        <f t="shared" si="3"/>
        <v>22</v>
      </c>
      <c r="H31" s="37"/>
      <c r="I31" s="95"/>
      <c r="J31" s="95"/>
      <c r="K31" s="95"/>
    </row>
    <row r="32" spans="1:11" s="48" customFormat="1">
      <c r="A32" s="39" t="s">
        <v>817</v>
      </c>
      <c r="B32" s="65">
        <f t="shared" si="2"/>
        <v>28</v>
      </c>
      <c r="C32" s="65">
        <v>26</v>
      </c>
      <c r="D32" s="65">
        <v>2</v>
      </c>
      <c r="E32" s="65">
        <v>0</v>
      </c>
      <c r="F32" s="65">
        <v>0</v>
      </c>
      <c r="G32" s="65">
        <f t="shared" si="3"/>
        <v>28</v>
      </c>
      <c r="H32" s="37"/>
      <c r="I32" s="95"/>
      <c r="J32" s="95"/>
      <c r="K32" s="95"/>
    </row>
    <row r="33" spans="1:11" s="48" customFormat="1">
      <c r="A33" s="39" t="s">
        <v>815</v>
      </c>
      <c r="B33" s="65">
        <f t="shared" si="2"/>
        <v>16</v>
      </c>
      <c r="C33" s="65">
        <v>15</v>
      </c>
      <c r="D33" s="65">
        <v>0</v>
      </c>
      <c r="E33" s="65">
        <v>1</v>
      </c>
      <c r="F33" s="65">
        <v>0</v>
      </c>
      <c r="G33" s="65">
        <f t="shared" si="3"/>
        <v>14</v>
      </c>
      <c r="H33" s="37"/>
      <c r="I33" s="95"/>
      <c r="J33" s="95"/>
      <c r="K33" s="95"/>
    </row>
    <row r="34" spans="1:11" s="48" customFormat="1">
      <c r="A34" s="39" t="s">
        <v>813</v>
      </c>
      <c r="B34" s="65">
        <f t="shared" si="2"/>
        <v>78</v>
      </c>
      <c r="C34" s="65">
        <v>70</v>
      </c>
      <c r="D34" s="65">
        <v>3</v>
      </c>
      <c r="E34" s="65">
        <v>5</v>
      </c>
      <c r="F34" s="65">
        <v>0</v>
      </c>
      <c r="G34" s="65">
        <f t="shared" si="3"/>
        <v>68</v>
      </c>
      <c r="H34" s="37"/>
      <c r="I34" s="95"/>
      <c r="J34" s="95"/>
      <c r="K34" s="95"/>
    </row>
    <row r="35" spans="1:11" s="34" customFormat="1">
      <c r="A35" s="39" t="s">
        <v>810</v>
      </c>
      <c r="B35" s="65">
        <f t="shared" si="2"/>
        <v>35</v>
      </c>
      <c r="C35" s="65">
        <v>34</v>
      </c>
      <c r="D35" s="65">
        <v>0</v>
      </c>
      <c r="E35" s="65">
        <v>1</v>
      </c>
      <c r="F35" s="65">
        <v>0</v>
      </c>
      <c r="G35" s="65">
        <f t="shared" si="3"/>
        <v>33</v>
      </c>
      <c r="H35" s="37"/>
      <c r="I35"/>
      <c r="J35"/>
      <c r="K35"/>
    </row>
    <row r="36" spans="1:11" s="34" customFormat="1">
      <c r="A36" s="39" t="s">
        <v>805</v>
      </c>
      <c r="B36" s="65">
        <f t="shared" si="2"/>
        <v>34</v>
      </c>
      <c r="C36" s="65">
        <v>32</v>
      </c>
      <c r="D36" s="65">
        <v>1</v>
      </c>
      <c r="E36" s="65">
        <v>1</v>
      </c>
      <c r="F36" s="65">
        <v>0</v>
      </c>
      <c r="G36" s="65">
        <f t="shared" si="3"/>
        <v>32</v>
      </c>
      <c r="H36" s="37"/>
      <c r="I36"/>
      <c r="J36"/>
      <c r="K36"/>
    </row>
    <row r="37" spans="1:11" s="34" customFormat="1">
      <c r="A37" s="39" t="s">
        <v>802</v>
      </c>
      <c r="B37" s="65">
        <f t="shared" si="2"/>
        <v>36</v>
      </c>
      <c r="C37" s="65">
        <v>32</v>
      </c>
      <c r="D37" s="65">
        <v>2</v>
      </c>
      <c r="E37" s="65">
        <v>2</v>
      </c>
      <c r="F37" s="65">
        <v>0</v>
      </c>
      <c r="G37" s="65">
        <f t="shared" si="3"/>
        <v>32</v>
      </c>
      <c r="H37" s="37"/>
      <c r="I37"/>
      <c r="J37"/>
      <c r="K37"/>
    </row>
    <row r="38" spans="1:11" s="34" customFormat="1">
      <c r="A38" s="39" t="s">
        <v>799</v>
      </c>
      <c r="B38" s="65">
        <f t="shared" si="2"/>
        <v>28</v>
      </c>
      <c r="C38" s="65">
        <v>26</v>
      </c>
      <c r="D38" s="65">
        <v>0</v>
      </c>
      <c r="E38" s="65">
        <v>2</v>
      </c>
      <c r="F38" s="65">
        <v>0</v>
      </c>
      <c r="G38" s="65">
        <f t="shared" si="3"/>
        <v>24</v>
      </c>
      <c r="H38" s="37"/>
      <c r="I38"/>
      <c r="J38"/>
      <c r="K38"/>
    </row>
    <row r="39" spans="1:11" s="34" customFormat="1">
      <c r="A39" s="39" t="s">
        <v>797</v>
      </c>
      <c r="B39" s="65">
        <f t="shared" si="2"/>
        <v>18</v>
      </c>
      <c r="C39" s="65">
        <v>16</v>
      </c>
      <c r="D39" s="65">
        <v>1</v>
      </c>
      <c r="E39" s="65">
        <v>1</v>
      </c>
      <c r="F39" s="65">
        <v>0</v>
      </c>
      <c r="G39" s="65">
        <f t="shared" si="3"/>
        <v>16</v>
      </c>
      <c r="H39" s="37"/>
      <c r="I39"/>
      <c r="J39"/>
      <c r="K39"/>
    </row>
    <row r="40" spans="1:11" s="34" customFormat="1">
      <c r="A40" s="39" t="s">
        <v>795</v>
      </c>
      <c r="B40" s="65">
        <f t="shared" si="2"/>
        <v>23</v>
      </c>
      <c r="C40" s="65">
        <v>19</v>
      </c>
      <c r="D40" s="65">
        <v>0</v>
      </c>
      <c r="E40" s="65">
        <v>4</v>
      </c>
      <c r="F40" s="65">
        <v>0</v>
      </c>
      <c r="G40" s="65">
        <f t="shared" si="3"/>
        <v>15</v>
      </c>
      <c r="H40" s="37"/>
      <c r="I40"/>
      <c r="J40"/>
      <c r="K40"/>
    </row>
    <row r="41" spans="1:11" s="34" customFormat="1">
      <c r="A41" s="39" t="s">
        <v>793</v>
      </c>
      <c r="B41" s="65">
        <f t="shared" si="2"/>
        <v>37</v>
      </c>
      <c r="C41" s="65">
        <v>32</v>
      </c>
      <c r="D41" s="65">
        <v>2</v>
      </c>
      <c r="E41" s="65">
        <v>3</v>
      </c>
      <c r="F41" s="65">
        <v>0</v>
      </c>
      <c r="G41" s="65">
        <f t="shared" si="3"/>
        <v>31</v>
      </c>
      <c r="H41" s="37"/>
      <c r="I41"/>
      <c r="J41"/>
      <c r="K41"/>
    </row>
    <row r="42" spans="1:11" s="34" customFormat="1">
      <c r="A42" s="39" t="s">
        <v>791</v>
      </c>
      <c r="B42" s="65">
        <f t="shared" si="2"/>
        <v>13</v>
      </c>
      <c r="C42" s="65">
        <v>11</v>
      </c>
      <c r="D42" s="65">
        <v>2</v>
      </c>
      <c r="E42" s="65">
        <v>0</v>
      </c>
      <c r="F42" s="65">
        <v>0</v>
      </c>
      <c r="G42" s="65">
        <f t="shared" si="3"/>
        <v>13</v>
      </c>
      <c r="H42" s="37"/>
      <c r="I42"/>
      <c r="J42"/>
      <c r="K42"/>
    </row>
    <row r="43" spans="1:11" s="34" customFormat="1">
      <c r="A43" s="39" t="s">
        <v>789</v>
      </c>
      <c r="B43" s="65">
        <f t="shared" si="2"/>
        <v>24</v>
      </c>
      <c r="C43" s="65">
        <v>17</v>
      </c>
      <c r="D43" s="65">
        <v>1</v>
      </c>
      <c r="E43" s="65">
        <v>5</v>
      </c>
      <c r="F43" s="65">
        <v>1</v>
      </c>
      <c r="G43" s="65">
        <f t="shared" si="3"/>
        <v>12</v>
      </c>
      <c r="H43" s="37"/>
      <c r="I43"/>
      <c r="J43"/>
      <c r="K43"/>
    </row>
    <row r="44" spans="1:11" s="34" customFormat="1">
      <c r="A44" s="39" t="s">
        <v>787</v>
      </c>
      <c r="B44" s="65">
        <f t="shared" si="2"/>
        <v>30</v>
      </c>
      <c r="C44" s="65">
        <v>27</v>
      </c>
      <c r="D44" s="65">
        <v>1</v>
      </c>
      <c r="E44" s="65">
        <v>1</v>
      </c>
      <c r="F44" s="65">
        <v>1</v>
      </c>
      <c r="G44" s="65">
        <f t="shared" si="3"/>
        <v>26</v>
      </c>
      <c r="H44" s="37"/>
      <c r="I44"/>
      <c r="J44"/>
      <c r="K44"/>
    </row>
    <row r="45" spans="1:11" s="34" customFormat="1">
      <c r="A45" s="39" t="s">
        <v>785</v>
      </c>
      <c r="B45" s="65">
        <f t="shared" si="2"/>
        <v>29</v>
      </c>
      <c r="C45" s="65">
        <v>26</v>
      </c>
      <c r="D45" s="65">
        <v>0</v>
      </c>
      <c r="E45" s="65">
        <v>2</v>
      </c>
      <c r="F45" s="65">
        <v>1</v>
      </c>
      <c r="G45" s="65">
        <f t="shared" si="3"/>
        <v>23</v>
      </c>
      <c r="H45" s="37"/>
      <c r="I45"/>
      <c r="J45"/>
      <c r="K45"/>
    </row>
    <row r="46" spans="1:11" s="34" customFormat="1">
      <c r="A46" s="39" t="s">
        <v>782</v>
      </c>
      <c r="B46" s="65">
        <f t="shared" si="2"/>
        <v>81</v>
      </c>
      <c r="C46" s="65">
        <v>76</v>
      </c>
      <c r="D46" s="65">
        <v>0</v>
      </c>
      <c r="E46" s="65">
        <v>4</v>
      </c>
      <c r="F46" s="65">
        <v>1</v>
      </c>
      <c r="G46" s="65">
        <f t="shared" si="3"/>
        <v>71</v>
      </c>
      <c r="H46" s="37"/>
      <c r="I46"/>
      <c r="J46"/>
      <c r="K46"/>
    </row>
    <row r="47" spans="1:11" s="34" customFormat="1">
      <c r="A47" s="39" t="s">
        <v>779</v>
      </c>
      <c r="B47" s="65">
        <f t="shared" si="2"/>
        <v>33</v>
      </c>
      <c r="C47" s="65">
        <v>32</v>
      </c>
      <c r="D47" s="65">
        <v>1</v>
      </c>
      <c r="E47" s="65">
        <v>0</v>
      </c>
      <c r="F47" s="65">
        <v>0</v>
      </c>
      <c r="G47" s="65">
        <f t="shared" si="3"/>
        <v>33</v>
      </c>
      <c r="H47" s="37"/>
      <c r="I47"/>
      <c r="J47"/>
      <c r="K47"/>
    </row>
    <row r="48" spans="1:11" s="34" customFormat="1">
      <c r="A48" s="39" t="s">
        <v>774</v>
      </c>
      <c r="B48" s="65">
        <f t="shared" si="2"/>
        <v>33</v>
      </c>
      <c r="C48" s="65">
        <v>32</v>
      </c>
      <c r="D48" s="65">
        <v>1</v>
      </c>
      <c r="E48" s="65">
        <v>0</v>
      </c>
      <c r="F48" s="65">
        <v>0</v>
      </c>
      <c r="G48" s="65">
        <f t="shared" si="3"/>
        <v>33</v>
      </c>
      <c r="H48" s="37"/>
      <c r="I48"/>
      <c r="J48"/>
      <c r="K48"/>
    </row>
    <row r="49" spans="1:11" s="34" customFormat="1">
      <c r="A49" s="39" t="s">
        <v>773</v>
      </c>
      <c r="B49" s="65">
        <f t="shared" si="2"/>
        <v>38</v>
      </c>
      <c r="C49" s="65">
        <v>38</v>
      </c>
      <c r="D49" s="65">
        <v>0</v>
      </c>
      <c r="E49" s="65">
        <v>0</v>
      </c>
      <c r="F49" s="65">
        <v>0</v>
      </c>
      <c r="G49" s="65">
        <f t="shared" si="3"/>
        <v>38</v>
      </c>
      <c r="H49" s="37"/>
      <c r="I49"/>
      <c r="J49"/>
      <c r="K49"/>
    </row>
    <row r="50" spans="1:11" s="48" customFormat="1">
      <c r="A50" s="39" t="s">
        <v>771</v>
      </c>
      <c r="B50" s="65">
        <f t="shared" si="2"/>
        <v>26</v>
      </c>
      <c r="C50" s="65">
        <v>26</v>
      </c>
      <c r="D50" s="65">
        <v>0</v>
      </c>
      <c r="E50" s="65">
        <v>0</v>
      </c>
      <c r="F50" s="65">
        <v>0</v>
      </c>
      <c r="G50" s="65">
        <f t="shared" si="3"/>
        <v>26</v>
      </c>
      <c r="H50" s="37"/>
      <c r="I50" s="95"/>
      <c r="J50" s="95"/>
      <c r="K50" s="95"/>
    </row>
    <row r="51" spans="1:11" s="48" customFormat="1">
      <c r="A51" s="39" t="s">
        <v>769</v>
      </c>
      <c r="B51" s="65">
        <f t="shared" si="2"/>
        <v>19</v>
      </c>
      <c r="C51" s="65">
        <v>19</v>
      </c>
      <c r="D51" s="65">
        <v>0</v>
      </c>
      <c r="E51" s="65">
        <v>0</v>
      </c>
      <c r="F51" s="65">
        <v>0</v>
      </c>
      <c r="G51" s="65">
        <f t="shared" si="3"/>
        <v>19</v>
      </c>
      <c r="H51" s="37"/>
      <c r="I51" s="95"/>
      <c r="J51" s="95"/>
      <c r="K51" s="95"/>
    </row>
    <row r="52" spans="1:11" s="34" customFormat="1">
      <c r="A52" s="39" t="s">
        <v>767</v>
      </c>
      <c r="B52" s="65">
        <f t="shared" si="2"/>
        <v>27</v>
      </c>
      <c r="C52" s="65">
        <v>26</v>
      </c>
      <c r="D52" s="65">
        <v>1</v>
      </c>
      <c r="E52" s="65">
        <v>0</v>
      </c>
      <c r="F52" s="65">
        <v>0</v>
      </c>
      <c r="G52" s="65">
        <f t="shared" si="3"/>
        <v>27</v>
      </c>
      <c r="H52" s="37"/>
      <c r="I52"/>
      <c r="J52"/>
      <c r="K52"/>
    </row>
    <row r="53" spans="1:11" s="34" customFormat="1">
      <c r="A53" s="39" t="s">
        <v>764</v>
      </c>
      <c r="B53" s="65">
        <f t="shared" si="2"/>
        <v>34</v>
      </c>
      <c r="C53" s="65">
        <v>34</v>
      </c>
      <c r="D53" s="65">
        <v>0</v>
      </c>
      <c r="E53" s="65">
        <v>0</v>
      </c>
      <c r="F53" s="65">
        <v>0</v>
      </c>
      <c r="G53" s="65">
        <f t="shared" si="3"/>
        <v>34</v>
      </c>
      <c r="H53" s="37"/>
      <c r="I53"/>
      <c r="J53"/>
      <c r="K53"/>
    </row>
    <row r="54" spans="1:11" s="34" customFormat="1">
      <c r="A54" s="39" t="s">
        <v>762</v>
      </c>
      <c r="B54" s="65">
        <f t="shared" si="2"/>
        <v>13</v>
      </c>
      <c r="C54" s="65">
        <v>13</v>
      </c>
      <c r="D54" s="65">
        <v>0</v>
      </c>
      <c r="E54" s="65">
        <v>0</v>
      </c>
      <c r="F54" s="65">
        <v>0</v>
      </c>
      <c r="G54" s="65">
        <f t="shared" si="3"/>
        <v>13</v>
      </c>
      <c r="H54" s="37"/>
      <c r="I54"/>
      <c r="J54"/>
      <c r="K54"/>
    </row>
    <row r="55" spans="1:11" s="34" customFormat="1">
      <c r="A55" s="39" t="s">
        <v>759</v>
      </c>
      <c r="B55" s="65">
        <f t="shared" si="2"/>
        <v>31</v>
      </c>
      <c r="C55" s="65">
        <v>28</v>
      </c>
      <c r="D55" s="65">
        <v>2</v>
      </c>
      <c r="E55" s="65">
        <v>1</v>
      </c>
      <c r="F55" s="65">
        <v>0</v>
      </c>
      <c r="G55" s="65">
        <f t="shared" si="3"/>
        <v>29</v>
      </c>
      <c r="H55" s="37"/>
      <c r="I55"/>
      <c r="J55"/>
      <c r="K55"/>
    </row>
    <row r="56" spans="1:11" s="34" customFormat="1">
      <c r="A56" s="39" t="s">
        <v>757</v>
      </c>
      <c r="B56" s="65">
        <f t="shared" si="2"/>
        <v>33</v>
      </c>
      <c r="C56" s="65">
        <v>32</v>
      </c>
      <c r="D56" s="65">
        <v>1</v>
      </c>
      <c r="E56" s="65">
        <v>0</v>
      </c>
      <c r="F56" s="65">
        <v>0</v>
      </c>
      <c r="G56" s="65">
        <f t="shared" si="3"/>
        <v>33</v>
      </c>
      <c r="H56" s="37"/>
      <c r="I56"/>
      <c r="J56"/>
      <c r="K56"/>
    </row>
    <row r="57" spans="1:11" s="34" customFormat="1">
      <c r="A57" s="39" t="s">
        <v>755</v>
      </c>
      <c r="B57" s="65">
        <f t="shared" si="2"/>
        <v>27</v>
      </c>
      <c r="C57" s="65">
        <v>25</v>
      </c>
      <c r="D57" s="65">
        <v>0</v>
      </c>
      <c r="E57" s="65">
        <v>2</v>
      </c>
      <c r="F57" s="65">
        <v>0</v>
      </c>
      <c r="G57" s="65">
        <f t="shared" si="3"/>
        <v>23</v>
      </c>
      <c r="H57" s="37"/>
      <c r="I57"/>
      <c r="J57"/>
      <c r="K57"/>
    </row>
    <row r="58" spans="1:11" s="34" customFormat="1">
      <c r="A58" s="39" t="s">
        <v>752</v>
      </c>
      <c r="B58" s="65">
        <f t="shared" si="2"/>
        <v>75</v>
      </c>
      <c r="C58" s="65">
        <v>71</v>
      </c>
      <c r="D58" s="65">
        <v>2</v>
      </c>
      <c r="E58" s="65">
        <v>2</v>
      </c>
      <c r="F58" s="65">
        <v>0</v>
      </c>
      <c r="G58" s="65">
        <f t="shared" si="3"/>
        <v>71</v>
      </c>
      <c r="H58" s="37"/>
      <c r="I58"/>
      <c r="J58"/>
      <c r="K58"/>
    </row>
    <row r="59" spans="1:11" s="34" customFormat="1">
      <c r="A59" s="39" t="s">
        <v>745</v>
      </c>
      <c r="B59" s="65">
        <f t="shared" si="2"/>
        <v>33</v>
      </c>
      <c r="C59" s="65">
        <v>33</v>
      </c>
      <c r="D59" s="65">
        <v>0</v>
      </c>
      <c r="E59" s="65">
        <v>0</v>
      </c>
      <c r="F59" s="65">
        <v>0</v>
      </c>
      <c r="G59" s="65">
        <f t="shared" si="3"/>
        <v>33</v>
      </c>
      <c r="H59" s="37"/>
      <c r="I59"/>
      <c r="J59"/>
      <c r="K59"/>
    </row>
    <row r="60" spans="1:11" s="34" customFormat="1">
      <c r="A60" s="39" t="s">
        <v>742</v>
      </c>
      <c r="B60" s="65">
        <f t="shared" si="2"/>
        <v>36</v>
      </c>
      <c r="C60" s="65">
        <v>35</v>
      </c>
      <c r="D60" s="65">
        <v>0</v>
      </c>
      <c r="E60" s="65">
        <v>1</v>
      </c>
      <c r="F60" s="65">
        <v>0</v>
      </c>
      <c r="G60" s="65">
        <f t="shared" si="3"/>
        <v>34</v>
      </c>
      <c r="H60" s="37"/>
      <c r="I60"/>
      <c r="J60"/>
      <c r="K60"/>
    </row>
    <row r="61" spans="1:11" s="48" customFormat="1">
      <c r="A61" s="39" t="s">
        <v>740</v>
      </c>
      <c r="B61" s="65">
        <f t="shared" si="2"/>
        <v>40</v>
      </c>
      <c r="C61" s="65">
        <v>39</v>
      </c>
      <c r="D61" s="65">
        <v>1</v>
      </c>
      <c r="E61" s="65">
        <v>0</v>
      </c>
      <c r="F61" s="65">
        <v>0</v>
      </c>
      <c r="G61" s="65">
        <f t="shared" si="3"/>
        <v>40</v>
      </c>
      <c r="H61" s="37"/>
      <c r="I61" s="95"/>
      <c r="J61" s="95"/>
      <c r="K61" s="95"/>
    </row>
    <row r="62" spans="1:11" s="34" customFormat="1">
      <c r="A62" s="39" t="s">
        <v>738</v>
      </c>
      <c r="B62" s="65">
        <f t="shared" si="2"/>
        <v>29</v>
      </c>
      <c r="C62" s="37">
        <v>24</v>
      </c>
      <c r="D62" s="37">
        <v>4</v>
      </c>
      <c r="E62" s="37">
        <v>1</v>
      </c>
      <c r="F62" s="37">
        <v>0</v>
      </c>
      <c r="G62" s="65">
        <f t="shared" si="3"/>
        <v>27</v>
      </c>
      <c r="H62" s="37"/>
      <c r="I62"/>
      <c r="J62"/>
      <c r="K62"/>
    </row>
    <row r="63" spans="1:11" s="34" customFormat="1">
      <c r="A63" s="39" t="s">
        <v>736</v>
      </c>
      <c r="B63" s="65">
        <f t="shared" si="2"/>
        <v>13</v>
      </c>
      <c r="C63" s="37">
        <v>13</v>
      </c>
      <c r="D63" s="37">
        <v>0</v>
      </c>
      <c r="E63" s="37">
        <v>0</v>
      </c>
      <c r="F63" s="37">
        <v>0</v>
      </c>
      <c r="G63" s="65">
        <f t="shared" si="3"/>
        <v>13</v>
      </c>
      <c r="H63" s="37"/>
      <c r="I63"/>
      <c r="J63"/>
      <c r="K63"/>
    </row>
    <row r="64" spans="1:11" s="34" customFormat="1">
      <c r="A64" s="39" t="s">
        <v>734</v>
      </c>
      <c r="B64" s="65">
        <f t="shared" si="2"/>
        <v>30</v>
      </c>
      <c r="C64" s="37">
        <v>27</v>
      </c>
      <c r="D64" s="37">
        <v>3</v>
      </c>
      <c r="E64" s="37">
        <v>0</v>
      </c>
      <c r="F64" s="37">
        <v>0</v>
      </c>
      <c r="G64" s="65">
        <f t="shared" si="3"/>
        <v>30</v>
      </c>
      <c r="H64" s="37"/>
      <c r="I64"/>
      <c r="J64"/>
      <c r="K64"/>
    </row>
    <row r="65" spans="1:11" s="48" customFormat="1">
      <c r="A65" s="39" t="s">
        <v>732</v>
      </c>
      <c r="B65" s="65">
        <f t="shared" si="2"/>
        <v>32</v>
      </c>
      <c r="C65" s="37">
        <v>32</v>
      </c>
      <c r="D65" s="37">
        <v>0</v>
      </c>
      <c r="E65" s="37">
        <v>0</v>
      </c>
      <c r="F65" s="37">
        <v>0</v>
      </c>
      <c r="G65" s="65">
        <f t="shared" si="3"/>
        <v>32</v>
      </c>
      <c r="H65" s="37"/>
      <c r="I65" s="95"/>
      <c r="J65" s="95"/>
      <c r="K65" s="95"/>
    </row>
    <row r="66" spans="1:11" s="48" customFormat="1">
      <c r="A66" s="39" t="s">
        <v>730</v>
      </c>
      <c r="B66" s="65">
        <f t="shared" si="2"/>
        <v>14</v>
      </c>
      <c r="C66" s="65">
        <v>13</v>
      </c>
      <c r="D66" s="65">
        <v>0</v>
      </c>
      <c r="E66" s="65">
        <v>1</v>
      </c>
      <c r="F66" s="65">
        <v>0</v>
      </c>
      <c r="G66" s="65">
        <f t="shared" si="3"/>
        <v>12</v>
      </c>
      <c r="H66" s="37"/>
      <c r="I66" s="95"/>
      <c r="J66" s="95"/>
      <c r="K66" s="95"/>
    </row>
    <row r="67" spans="1:11" s="34" customFormat="1">
      <c r="A67" s="39" t="s">
        <v>728</v>
      </c>
      <c r="B67" s="65">
        <f t="shared" si="2"/>
        <v>26</v>
      </c>
      <c r="C67" s="65">
        <v>22</v>
      </c>
      <c r="D67" s="65">
        <v>4</v>
      </c>
      <c r="E67" s="65">
        <v>0</v>
      </c>
      <c r="F67" s="65">
        <v>0</v>
      </c>
      <c r="G67" s="65">
        <f t="shared" si="3"/>
        <v>26</v>
      </c>
      <c r="H67" s="37"/>
      <c r="I67"/>
      <c r="J67"/>
      <c r="K67"/>
    </row>
    <row r="68" spans="1:11" s="34" customFormat="1">
      <c r="A68" s="39" t="s">
        <v>726</v>
      </c>
      <c r="B68" s="65">
        <f t="shared" si="2"/>
        <v>33</v>
      </c>
      <c r="C68" s="37">
        <v>33</v>
      </c>
      <c r="D68" s="37">
        <v>0</v>
      </c>
      <c r="E68" s="37">
        <v>0</v>
      </c>
      <c r="F68" s="37">
        <v>0</v>
      </c>
      <c r="G68" s="65">
        <f t="shared" si="3"/>
        <v>33</v>
      </c>
      <c r="H68" s="37"/>
      <c r="I68"/>
      <c r="J68"/>
      <c r="K68"/>
    </row>
    <row r="69" spans="1:11" s="34" customFormat="1">
      <c r="A69" s="39" t="s">
        <v>723</v>
      </c>
      <c r="B69" s="65">
        <f t="shared" si="2"/>
        <v>14</v>
      </c>
      <c r="C69" s="37">
        <v>12</v>
      </c>
      <c r="D69" s="37">
        <v>2</v>
      </c>
      <c r="E69" s="37">
        <v>0</v>
      </c>
      <c r="F69" s="37">
        <v>0</v>
      </c>
      <c r="G69" s="65">
        <f t="shared" si="3"/>
        <v>14</v>
      </c>
      <c r="H69" s="37"/>
      <c r="I69"/>
      <c r="J69"/>
      <c r="K69"/>
    </row>
    <row r="70" spans="1:11" s="34" customFormat="1">
      <c r="A70" s="39" t="s">
        <v>721</v>
      </c>
      <c r="B70" s="65">
        <f t="shared" si="2"/>
        <v>75</v>
      </c>
      <c r="C70" s="37">
        <v>72</v>
      </c>
      <c r="D70" s="37">
        <v>2</v>
      </c>
      <c r="E70" s="37">
        <v>1</v>
      </c>
      <c r="F70" s="37">
        <v>0</v>
      </c>
      <c r="G70" s="65">
        <f t="shared" si="3"/>
        <v>73</v>
      </c>
      <c r="H70" s="37"/>
      <c r="I70"/>
      <c r="J70"/>
      <c r="K70"/>
    </row>
    <row r="71" spans="1:11" s="34" customFormat="1">
      <c r="A71" s="39" t="s">
        <v>718</v>
      </c>
      <c r="B71" s="65">
        <f t="shared" si="2"/>
        <v>34</v>
      </c>
      <c r="C71" s="37">
        <v>33</v>
      </c>
      <c r="D71" s="37">
        <v>0</v>
      </c>
      <c r="E71" s="37">
        <v>0</v>
      </c>
      <c r="F71" s="37">
        <v>1</v>
      </c>
      <c r="G71" s="65">
        <f t="shared" si="3"/>
        <v>32</v>
      </c>
      <c r="H71" s="37"/>
      <c r="I71"/>
      <c r="J71"/>
      <c r="K71"/>
    </row>
    <row r="72" spans="1:11" s="34" customFormat="1">
      <c r="A72" s="39" t="s">
        <v>715</v>
      </c>
      <c r="B72" s="65">
        <f t="shared" si="2"/>
        <v>33</v>
      </c>
      <c r="C72" s="37">
        <v>31</v>
      </c>
      <c r="D72" s="37">
        <v>1</v>
      </c>
      <c r="E72" s="37">
        <v>1</v>
      </c>
      <c r="F72" s="37">
        <v>0</v>
      </c>
      <c r="G72" s="65">
        <f t="shared" si="3"/>
        <v>31</v>
      </c>
      <c r="H72" s="37"/>
      <c r="I72"/>
      <c r="J72"/>
      <c r="K72"/>
    </row>
    <row r="73" spans="1:11" s="34" customFormat="1">
      <c r="A73" s="39" t="s">
        <v>713</v>
      </c>
      <c r="B73" s="65">
        <f t="shared" si="2"/>
        <v>30</v>
      </c>
      <c r="C73" s="37">
        <v>28</v>
      </c>
      <c r="D73" s="37">
        <v>1</v>
      </c>
      <c r="E73" s="37">
        <v>1</v>
      </c>
      <c r="F73" s="37">
        <v>0</v>
      </c>
      <c r="G73" s="65">
        <f t="shared" si="3"/>
        <v>28</v>
      </c>
      <c r="H73" s="37"/>
      <c r="I73"/>
      <c r="J73"/>
      <c r="K73"/>
    </row>
    <row r="74" spans="1:11" s="34" customFormat="1">
      <c r="A74" s="39" t="s">
        <v>711</v>
      </c>
      <c r="B74" s="65">
        <f t="shared" si="2"/>
        <v>29</v>
      </c>
      <c r="C74" s="37">
        <v>27</v>
      </c>
      <c r="D74" s="37">
        <v>2</v>
      </c>
      <c r="E74" s="37">
        <v>0</v>
      </c>
      <c r="F74" s="37">
        <v>0</v>
      </c>
      <c r="G74" s="65">
        <f t="shared" si="3"/>
        <v>29</v>
      </c>
      <c r="H74" s="37"/>
      <c r="I74"/>
      <c r="J74"/>
      <c r="K74"/>
    </row>
    <row r="75" spans="1:11" s="34" customFormat="1">
      <c r="A75" s="39" t="s">
        <v>708</v>
      </c>
      <c r="B75" s="65">
        <f t="shared" si="2"/>
        <v>13</v>
      </c>
      <c r="C75" s="37">
        <v>11</v>
      </c>
      <c r="D75" s="37">
        <v>2</v>
      </c>
      <c r="E75" s="37">
        <v>0</v>
      </c>
      <c r="F75" s="37">
        <v>0</v>
      </c>
      <c r="G75" s="65">
        <f t="shared" si="3"/>
        <v>13</v>
      </c>
      <c r="H75" s="37"/>
      <c r="I75"/>
      <c r="J75"/>
      <c r="K75"/>
    </row>
    <row r="76" spans="1:11" s="34" customFormat="1">
      <c r="A76" s="39" t="s">
        <v>707</v>
      </c>
      <c r="B76" s="65">
        <f t="shared" si="2"/>
        <v>16</v>
      </c>
      <c r="C76" s="37">
        <v>13</v>
      </c>
      <c r="D76" s="37">
        <v>1</v>
      </c>
      <c r="E76" s="37">
        <v>2</v>
      </c>
      <c r="F76" s="37">
        <v>0</v>
      </c>
      <c r="G76" s="65">
        <f t="shared" si="3"/>
        <v>12</v>
      </c>
      <c r="H76" s="37"/>
      <c r="I76"/>
      <c r="J76"/>
      <c r="K76"/>
    </row>
    <row r="77" spans="1:11" s="34" customFormat="1">
      <c r="A77" s="39" t="s">
        <v>705</v>
      </c>
      <c r="B77" s="65">
        <f t="shared" si="2"/>
        <v>19</v>
      </c>
      <c r="C77" s="37">
        <v>15</v>
      </c>
      <c r="D77" s="37">
        <v>1</v>
      </c>
      <c r="E77" s="37">
        <v>2</v>
      </c>
      <c r="F77" s="37">
        <v>1</v>
      </c>
      <c r="G77" s="65">
        <f t="shared" si="3"/>
        <v>13</v>
      </c>
      <c r="H77" s="37"/>
      <c r="I77"/>
      <c r="J77"/>
      <c r="K77"/>
    </row>
    <row r="78" spans="1:11" s="34" customFormat="1">
      <c r="A78" s="39" t="s">
        <v>703</v>
      </c>
      <c r="B78" s="65">
        <f t="shared" si="2"/>
        <v>10</v>
      </c>
      <c r="C78" s="37">
        <v>6</v>
      </c>
      <c r="D78" s="37">
        <v>1</v>
      </c>
      <c r="E78" s="37">
        <v>2</v>
      </c>
      <c r="F78" s="37">
        <v>1</v>
      </c>
      <c r="G78" s="65">
        <f t="shared" si="3"/>
        <v>4</v>
      </c>
      <c r="H78" s="37"/>
      <c r="I78"/>
      <c r="J78"/>
      <c r="K78"/>
    </row>
    <row r="79" spans="1:11" s="34" customFormat="1">
      <c r="A79" s="39" t="s">
        <v>701</v>
      </c>
      <c r="B79" s="65">
        <f t="shared" si="2"/>
        <v>35</v>
      </c>
      <c r="C79" s="37">
        <v>11</v>
      </c>
      <c r="D79" s="37">
        <v>1</v>
      </c>
      <c r="E79" s="37">
        <v>5</v>
      </c>
      <c r="F79" s="37">
        <v>18</v>
      </c>
      <c r="G79" s="65">
        <f t="shared" si="3"/>
        <v>-11</v>
      </c>
      <c r="H79" s="37"/>
      <c r="I79"/>
      <c r="J79"/>
      <c r="K79"/>
    </row>
    <row r="80" spans="1:11" s="34" customFormat="1">
      <c r="A80" s="39" t="s">
        <v>699</v>
      </c>
      <c r="B80" s="65">
        <f t="shared" si="2"/>
        <v>43</v>
      </c>
      <c r="C80" s="37">
        <v>19</v>
      </c>
      <c r="D80" s="37">
        <v>0</v>
      </c>
      <c r="E80" s="37">
        <v>12</v>
      </c>
      <c r="F80" s="37">
        <v>12</v>
      </c>
      <c r="G80" s="65">
        <f t="shared" si="3"/>
        <v>-5</v>
      </c>
      <c r="H80" s="37"/>
      <c r="I80"/>
      <c r="J80"/>
      <c r="K80"/>
    </row>
    <row r="81" spans="1:11" s="34" customFormat="1">
      <c r="A81" s="39" t="s">
        <v>696</v>
      </c>
      <c r="B81" s="65">
        <f t="shared" si="2"/>
        <v>25</v>
      </c>
      <c r="C81" s="37">
        <v>13</v>
      </c>
      <c r="D81" s="37">
        <v>0</v>
      </c>
      <c r="E81" s="37">
        <v>2</v>
      </c>
      <c r="F81" s="37">
        <v>10</v>
      </c>
      <c r="G81" s="65">
        <f t="shared" si="3"/>
        <v>1</v>
      </c>
      <c r="H81" s="37"/>
      <c r="I81"/>
      <c r="J81"/>
      <c r="K81"/>
    </row>
    <row r="82" spans="1:11" s="34" customFormat="1">
      <c r="A82" s="39" t="s">
        <v>694</v>
      </c>
      <c r="B82" s="65">
        <f t="shared" si="2"/>
        <v>71</v>
      </c>
      <c r="C82" s="37">
        <v>71</v>
      </c>
      <c r="D82" s="37">
        <v>0</v>
      </c>
      <c r="E82" s="37">
        <v>0</v>
      </c>
      <c r="F82" s="37">
        <v>0</v>
      </c>
      <c r="G82" s="65">
        <f t="shared" si="3"/>
        <v>71</v>
      </c>
      <c r="H82" s="37"/>
      <c r="I82"/>
      <c r="J82"/>
      <c r="K82"/>
    </row>
    <row r="83" spans="1:11" s="34" customFormat="1">
      <c r="A83" s="39" t="s">
        <v>698</v>
      </c>
      <c r="B83" s="65">
        <f t="shared" si="2"/>
        <v>42</v>
      </c>
      <c r="C83" s="37">
        <v>41</v>
      </c>
      <c r="D83" s="37">
        <v>1</v>
      </c>
      <c r="E83" s="37">
        <v>0</v>
      </c>
      <c r="F83" s="37">
        <v>0</v>
      </c>
      <c r="G83" s="65">
        <f t="shared" si="3"/>
        <v>42</v>
      </c>
      <c r="H83" s="37"/>
      <c r="I83"/>
      <c r="J83"/>
      <c r="K83"/>
    </row>
    <row r="84" spans="1:11" s="34" customFormat="1">
      <c r="A84" s="39" t="s">
        <v>687</v>
      </c>
      <c r="B84" s="65">
        <f t="shared" si="2"/>
        <v>32</v>
      </c>
      <c r="C84" s="37">
        <v>31</v>
      </c>
      <c r="D84" s="37">
        <v>1</v>
      </c>
      <c r="E84" s="37">
        <v>0</v>
      </c>
      <c r="F84" s="37">
        <v>0</v>
      </c>
      <c r="G84" s="65">
        <f t="shared" si="3"/>
        <v>32</v>
      </c>
      <c r="H84" s="37"/>
      <c r="I84"/>
      <c r="J84"/>
      <c r="K84"/>
    </row>
    <row r="85" spans="1:11" s="34" customFormat="1">
      <c r="A85" s="39" t="s">
        <v>685</v>
      </c>
      <c r="B85" s="65">
        <f t="shared" si="2"/>
        <v>34</v>
      </c>
      <c r="C85" s="37">
        <v>33</v>
      </c>
      <c r="D85" s="37">
        <v>1</v>
      </c>
      <c r="E85" s="37">
        <v>0</v>
      </c>
      <c r="F85" s="37">
        <v>0</v>
      </c>
      <c r="G85" s="65">
        <f t="shared" si="3"/>
        <v>34</v>
      </c>
      <c r="H85" s="37"/>
      <c r="I85"/>
      <c r="J85"/>
      <c r="K85"/>
    </row>
    <row r="86" spans="1:11" s="34" customFormat="1">
      <c r="A86" s="39" t="s">
        <v>683</v>
      </c>
      <c r="B86" s="65">
        <f t="shared" si="2"/>
        <v>26</v>
      </c>
      <c r="C86" s="37">
        <v>26</v>
      </c>
      <c r="D86" s="37">
        <v>0</v>
      </c>
      <c r="E86" s="37">
        <v>0</v>
      </c>
      <c r="F86" s="37">
        <v>0</v>
      </c>
      <c r="G86" s="65">
        <f t="shared" si="3"/>
        <v>26</v>
      </c>
      <c r="H86" s="37"/>
      <c r="I86"/>
      <c r="J86"/>
      <c r="K86"/>
    </row>
    <row r="87" spans="1:11" s="34" customFormat="1">
      <c r="A87" s="39" t="s">
        <v>680</v>
      </c>
      <c r="B87" s="65">
        <f t="shared" si="2"/>
        <v>14</v>
      </c>
      <c r="C87" s="37">
        <v>14</v>
      </c>
      <c r="D87" s="37">
        <v>0</v>
      </c>
      <c r="E87" s="37">
        <v>0</v>
      </c>
      <c r="F87" s="37">
        <v>0</v>
      </c>
      <c r="G87" s="65">
        <f t="shared" si="3"/>
        <v>14</v>
      </c>
      <c r="H87" s="37"/>
      <c r="I87"/>
      <c r="J87"/>
      <c r="K87"/>
    </row>
    <row r="88" spans="1:11" s="34" customFormat="1">
      <c r="A88" s="39" t="s">
        <v>677</v>
      </c>
      <c r="B88" s="65">
        <f t="shared" si="2"/>
        <v>20</v>
      </c>
      <c r="C88" s="37">
        <v>19</v>
      </c>
      <c r="D88" s="37">
        <v>1</v>
      </c>
      <c r="E88" s="37">
        <v>0</v>
      </c>
      <c r="F88" s="37">
        <v>0</v>
      </c>
      <c r="G88" s="65">
        <f t="shared" si="3"/>
        <v>20</v>
      </c>
      <c r="H88" s="37"/>
      <c r="I88"/>
      <c r="J88"/>
      <c r="K88"/>
    </row>
    <row r="89" spans="1:11" s="34" customFormat="1">
      <c r="A89" s="39" t="s">
        <v>675</v>
      </c>
      <c r="B89" s="65">
        <f t="shared" si="2"/>
        <v>43</v>
      </c>
      <c r="C89" s="37">
        <v>41</v>
      </c>
      <c r="D89" s="37">
        <v>1</v>
      </c>
      <c r="E89" s="37">
        <v>1</v>
      </c>
      <c r="F89" s="37">
        <v>0</v>
      </c>
      <c r="G89" s="65">
        <f t="shared" si="3"/>
        <v>41</v>
      </c>
      <c r="H89" s="37"/>
      <c r="I89"/>
      <c r="J89"/>
      <c r="K89"/>
    </row>
    <row r="90" spans="1:11" s="34" customFormat="1">
      <c r="A90" s="39" t="s">
        <v>681</v>
      </c>
      <c r="B90" s="65">
        <f t="shared" ref="B90:B153" si="4">SUM(C90:F90)</f>
        <v>13</v>
      </c>
      <c r="C90" s="37">
        <v>12</v>
      </c>
      <c r="D90" s="37">
        <v>1</v>
      </c>
      <c r="E90" s="37">
        <v>0</v>
      </c>
      <c r="F90" s="37">
        <v>0</v>
      </c>
      <c r="G90" s="65">
        <f t="shared" ref="G90:G153" si="5">C90+D90-E90-F90</f>
        <v>13</v>
      </c>
      <c r="H90" s="37"/>
      <c r="I90"/>
      <c r="J90"/>
      <c r="K90"/>
    </row>
    <row r="91" spans="1:11" s="34" customFormat="1">
      <c r="A91" s="39" t="s">
        <v>672</v>
      </c>
      <c r="B91" s="65">
        <f t="shared" si="4"/>
        <v>31</v>
      </c>
      <c r="C91" s="37">
        <v>31</v>
      </c>
      <c r="D91" s="37">
        <v>0</v>
      </c>
      <c r="E91" s="37">
        <v>0</v>
      </c>
      <c r="F91" s="37">
        <v>0</v>
      </c>
      <c r="G91" s="65">
        <f t="shared" si="5"/>
        <v>31</v>
      </c>
      <c r="H91" s="37"/>
      <c r="I91"/>
      <c r="J91"/>
      <c r="K91"/>
    </row>
    <row r="92" spans="1:11" s="34" customFormat="1">
      <c r="A92" s="39" t="s">
        <v>670</v>
      </c>
      <c r="B92" s="65">
        <f t="shared" si="4"/>
        <v>32</v>
      </c>
      <c r="C92" s="37">
        <v>30</v>
      </c>
      <c r="D92" s="37">
        <v>1</v>
      </c>
      <c r="E92" s="37">
        <v>1</v>
      </c>
      <c r="F92" s="37">
        <v>0</v>
      </c>
      <c r="G92" s="65">
        <f t="shared" si="5"/>
        <v>30</v>
      </c>
      <c r="H92" s="37"/>
      <c r="I92"/>
      <c r="J92"/>
      <c r="K92"/>
    </row>
    <row r="93" spans="1:11" s="34" customFormat="1">
      <c r="A93" s="39" t="s">
        <v>668</v>
      </c>
      <c r="B93" s="65">
        <f t="shared" si="4"/>
        <v>15</v>
      </c>
      <c r="C93" s="37">
        <v>13</v>
      </c>
      <c r="D93" s="37">
        <v>0</v>
      </c>
      <c r="E93" s="37">
        <v>2</v>
      </c>
      <c r="F93" s="37">
        <v>0</v>
      </c>
      <c r="G93" s="65">
        <f t="shared" si="5"/>
        <v>11</v>
      </c>
      <c r="H93" s="37"/>
      <c r="I93"/>
      <c r="J93"/>
      <c r="K93"/>
    </row>
    <row r="94" spans="1:11" s="34" customFormat="1">
      <c r="A94" s="39" t="s">
        <v>666</v>
      </c>
      <c r="B94" s="65">
        <f t="shared" si="4"/>
        <v>73</v>
      </c>
      <c r="C94" s="37">
        <v>69</v>
      </c>
      <c r="D94" s="37">
        <v>2</v>
      </c>
      <c r="E94" s="37">
        <v>2</v>
      </c>
      <c r="F94" s="37">
        <v>0</v>
      </c>
      <c r="G94" s="65">
        <f t="shared" si="5"/>
        <v>69</v>
      </c>
      <c r="H94" s="37"/>
      <c r="I94"/>
      <c r="J94"/>
      <c r="K94"/>
    </row>
    <row r="95" spans="1:11" s="34" customFormat="1">
      <c r="A95" s="39" t="s">
        <v>664</v>
      </c>
      <c r="B95" s="65">
        <f t="shared" si="4"/>
        <v>36</v>
      </c>
      <c r="C95" s="37">
        <v>36</v>
      </c>
      <c r="D95" s="37">
        <v>0</v>
      </c>
      <c r="E95" s="37">
        <v>0</v>
      </c>
      <c r="F95" s="37">
        <v>0</v>
      </c>
      <c r="G95" s="65">
        <f t="shared" si="5"/>
        <v>36</v>
      </c>
      <c r="H95" s="37"/>
      <c r="I95"/>
      <c r="J95"/>
      <c r="K95"/>
    </row>
    <row r="96" spans="1:11" s="34" customFormat="1">
      <c r="A96" s="39" t="s">
        <v>657</v>
      </c>
      <c r="B96" s="65">
        <f t="shared" si="4"/>
        <v>34</v>
      </c>
      <c r="C96" s="37">
        <v>33</v>
      </c>
      <c r="D96" s="37">
        <v>1</v>
      </c>
      <c r="E96" s="37">
        <v>0</v>
      </c>
      <c r="F96" s="37">
        <v>0</v>
      </c>
      <c r="G96" s="65">
        <f t="shared" si="5"/>
        <v>34</v>
      </c>
      <c r="H96" s="37"/>
      <c r="I96"/>
      <c r="J96"/>
      <c r="K96"/>
    </row>
    <row r="97" spans="1:11" s="34" customFormat="1">
      <c r="A97" s="39" t="s">
        <v>655</v>
      </c>
      <c r="B97" s="65">
        <f t="shared" si="4"/>
        <v>31</v>
      </c>
      <c r="C97" s="37">
        <v>31</v>
      </c>
      <c r="D97" s="37">
        <v>0</v>
      </c>
      <c r="E97" s="37">
        <v>0</v>
      </c>
      <c r="F97" s="37">
        <v>0</v>
      </c>
      <c r="G97" s="65">
        <f t="shared" si="5"/>
        <v>31</v>
      </c>
      <c r="H97" s="37"/>
      <c r="I97"/>
      <c r="J97"/>
      <c r="K97"/>
    </row>
    <row r="98" spans="1:11" s="34" customFormat="1">
      <c r="A98" s="39" t="s">
        <v>653</v>
      </c>
      <c r="B98" s="65">
        <f t="shared" si="4"/>
        <v>25</v>
      </c>
      <c r="C98" s="37">
        <v>21</v>
      </c>
      <c r="D98" s="37">
        <v>2</v>
      </c>
      <c r="E98" s="37">
        <v>2</v>
      </c>
      <c r="F98" s="37">
        <v>0</v>
      </c>
      <c r="G98" s="65">
        <f t="shared" si="5"/>
        <v>21</v>
      </c>
      <c r="H98" s="37"/>
      <c r="I98"/>
      <c r="J98"/>
      <c r="K98"/>
    </row>
    <row r="99" spans="1:11" s="34" customFormat="1">
      <c r="A99" s="39" t="s">
        <v>650</v>
      </c>
      <c r="B99" s="65">
        <f t="shared" si="4"/>
        <v>13</v>
      </c>
      <c r="C99" s="37">
        <v>13</v>
      </c>
      <c r="D99" s="37">
        <v>0</v>
      </c>
      <c r="E99" s="37">
        <v>0</v>
      </c>
      <c r="F99" s="37">
        <v>0</v>
      </c>
      <c r="G99" s="65">
        <f t="shared" si="5"/>
        <v>13</v>
      </c>
      <c r="H99" s="37"/>
      <c r="I99"/>
      <c r="J99"/>
      <c r="K99"/>
    </row>
    <row r="100" spans="1:11" s="34" customFormat="1">
      <c r="A100" s="39" t="s">
        <v>647</v>
      </c>
      <c r="B100" s="65">
        <f t="shared" si="4"/>
        <v>20</v>
      </c>
      <c r="C100" s="37">
        <v>19</v>
      </c>
      <c r="D100" s="37">
        <v>0</v>
      </c>
      <c r="E100" s="37">
        <v>1</v>
      </c>
      <c r="F100" s="37">
        <v>0</v>
      </c>
      <c r="G100" s="65">
        <f t="shared" si="5"/>
        <v>18</v>
      </c>
      <c r="H100" s="37"/>
      <c r="I100"/>
      <c r="J100"/>
      <c r="K100"/>
    </row>
    <row r="101" spans="1:11" s="34" customFormat="1">
      <c r="A101" s="39" t="s">
        <v>646</v>
      </c>
      <c r="B101" s="65">
        <f t="shared" si="4"/>
        <v>43</v>
      </c>
      <c r="C101" s="37">
        <v>42</v>
      </c>
      <c r="D101" s="37">
        <v>1</v>
      </c>
      <c r="E101" s="37">
        <v>0</v>
      </c>
      <c r="F101" s="37">
        <v>0</v>
      </c>
      <c r="G101" s="65">
        <f t="shared" si="5"/>
        <v>43</v>
      </c>
      <c r="H101" s="37"/>
      <c r="I101"/>
      <c r="J101"/>
      <c r="K101"/>
    </row>
    <row r="102" spans="1:11" s="48" customFormat="1">
      <c r="A102" s="39" t="s">
        <v>643</v>
      </c>
      <c r="B102" s="65">
        <f t="shared" si="4"/>
        <v>19</v>
      </c>
      <c r="C102" s="37">
        <v>18</v>
      </c>
      <c r="D102" s="37">
        <v>1</v>
      </c>
      <c r="E102" s="37">
        <v>0</v>
      </c>
      <c r="F102" s="37">
        <v>0</v>
      </c>
      <c r="G102" s="65">
        <f t="shared" si="5"/>
        <v>19</v>
      </c>
      <c r="H102" s="37"/>
      <c r="I102" s="95"/>
      <c r="J102" s="95"/>
      <c r="K102" s="95"/>
    </row>
    <row r="103" spans="1:11" s="48" customFormat="1">
      <c r="A103" s="39" t="s">
        <v>641</v>
      </c>
      <c r="B103" s="65">
        <f t="shared" si="4"/>
        <v>29</v>
      </c>
      <c r="C103" s="37">
        <v>28</v>
      </c>
      <c r="D103" s="37">
        <v>0</v>
      </c>
      <c r="E103" s="37">
        <v>1</v>
      </c>
      <c r="F103" s="37">
        <v>0</v>
      </c>
      <c r="G103" s="65">
        <f t="shared" si="5"/>
        <v>27</v>
      </c>
      <c r="H103" s="37"/>
      <c r="I103" s="95"/>
      <c r="J103" s="95"/>
      <c r="K103" s="95"/>
    </row>
    <row r="104" spans="1:11" s="48" customFormat="1">
      <c r="A104" s="39" t="s">
        <v>638</v>
      </c>
      <c r="B104" s="65">
        <f t="shared" si="4"/>
        <v>37</v>
      </c>
      <c r="C104" s="37">
        <v>37</v>
      </c>
      <c r="D104" s="37">
        <v>0</v>
      </c>
      <c r="E104" s="37">
        <v>0</v>
      </c>
      <c r="F104" s="37">
        <v>0</v>
      </c>
      <c r="G104" s="65">
        <f t="shared" si="5"/>
        <v>37</v>
      </c>
      <c r="H104" s="37"/>
      <c r="I104" s="95"/>
      <c r="J104" s="95"/>
      <c r="K104" s="95"/>
    </row>
    <row r="105" spans="1:11" s="48" customFormat="1">
      <c r="A105" s="39" t="s">
        <v>637</v>
      </c>
      <c r="B105" s="65">
        <f t="shared" si="4"/>
        <v>19</v>
      </c>
      <c r="C105" s="65">
        <v>19</v>
      </c>
      <c r="D105" s="65">
        <v>0</v>
      </c>
      <c r="E105" s="65">
        <v>0</v>
      </c>
      <c r="F105" s="65">
        <v>0</v>
      </c>
      <c r="G105" s="65">
        <f t="shared" si="5"/>
        <v>19</v>
      </c>
      <c r="H105" s="37"/>
      <c r="I105" s="95"/>
      <c r="J105" s="95"/>
      <c r="K105" s="95"/>
    </row>
    <row r="106" spans="1:11" s="34" customFormat="1">
      <c r="A106" s="39" t="s">
        <v>635</v>
      </c>
      <c r="B106" s="65">
        <f t="shared" si="4"/>
        <v>69</v>
      </c>
      <c r="C106" s="65">
        <v>69</v>
      </c>
      <c r="D106" s="65">
        <v>0</v>
      </c>
      <c r="E106" s="65">
        <v>0</v>
      </c>
      <c r="F106" s="65">
        <v>0</v>
      </c>
      <c r="G106" s="65">
        <f t="shared" si="5"/>
        <v>69</v>
      </c>
      <c r="H106" s="37"/>
      <c r="I106"/>
      <c r="J106"/>
      <c r="K106"/>
    </row>
    <row r="107" spans="1:11" s="34" customFormat="1">
      <c r="A107" s="39" t="s">
        <v>632</v>
      </c>
      <c r="B107" s="65">
        <f t="shared" si="4"/>
        <v>44</v>
      </c>
      <c r="C107" s="65">
        <v>43</v>
      </c>
      <c r="D107" s="65">
        <v>1</v>
      </c>
      <c r="E107" s="65">
        <v>0</v>
      </c>
      <c r="F107" s="65">
        <v>0</v>
      </c>
      <c r="G107" s="65">
        <f t="shared" si="5"/>
        <v>44</v>
      </c>
      <c r="H107" s="37"/>
      <c r="I107"/>
      <c r="J107"/>
      <c r="K107"/>
    </row>
    <row r="108" spans="1:11" s="34" customFormat="1">
      <c r="A108" s="39" t="s">
        <v>628</v>
      </c>
      <c r="B108" s="65">
        <f t="shared" si="4"/>
        <v>32</v>
      </c>
      <c r="C108" s="65">
        <v>31</v>
      </c>
      <c r="D108" s="65">
        <v>0</v>
      </c>
      <c r="E108" s="65">
        <v>0</v>
      </c>
      <c r="F108" s="65">
        <v>1</v>
      </c>
      <c r="G108" s="65">
        <f t="shared" si="5"/>
        <v>30</v>
      </c>
      <c r="H108" s="37"/>
      <c r="I108"/>
      <c r="J108"/>
      <c r="K108"/>
    </row>
    <row r="109" spans="1:11" s="34" customFormat="1">
      <c r="A109" s="39" t="s">
        <v>626</v>
      </c>
      <c r="B109" s="65">
        <f t="shared" si="4"/>
        <v>38</v>
      </c>
      <c r="C109" s="37">
        <v>34</v>
      </c>
      <c r="D109" s="37">
        <v>0</v>
      </c>
      <c r="E109" s="37">
        <v>4</v>
      </c>
      <c r="F109" s="37">
        <v>0</v>
      </c>
      <c r="G109" s="65">
        <f t="shared" si="5"/>
        <v>30</v>
      </c>
      <c r="H109" s="37"/>
      <c r="I109"/>
      <c r="J109"/>
      <c r="K109"/>
    </row>
    <row r="110" spans="1:11" s="34" customFormat="1">
      <c r="A110" s="39" t="s">
        <v>624</v>
      </c>
      <c r="B110" s="65">
        <f t="shared" si="4"/>
        <v>26</v>
      </c>
      <c r="C110" s="37">
        <v>24</v>
      </c>
      <c r="D110" s="37">
        <v>1</v>
      </c>
      <c r="E110" s="37">
        <v>0</v>
      </c>
      <c r="F110" s="37">
        <v>1</v>
      </c>
      <c r="G110" s="65">
        <f t="shared" si="5"/>
        <v>24</v>
      </c>
      <c r="H110" s="37"/>
      <c r="I110"/>
      <c r="J110"/>
      <c r="K110"/>
    </row>
    <row r="111" spans="1:11" s="48" customFormat="1">
      <c r="A111" s="39" t="s">
        <v>622</v>
      </c>
      <c r="B111" s="65">
        <f t="shared" si="4"/>
        <v>16</v>
      </c>
      <c r="C111" s="37">
        <v>16</v>
      </c>
      <c r="D111" s="37">
        <v>0</v>
      </c>
      <c r="E111" s="37">
        <v>0</v>
      </c>
      <c r="F111" s="37">
        <v>0</v>
      </c>
      <c r="G111" s="65">
        <f t="shared" si="5"/>
        <v>16</v>
      </c>
      <c r="H111" s="37"/>
      <c r="I111" s="95"/>
      <c r="J111" s="95"/>
      <c r="K111" s="95"/>
    </row>
    <row r="112" spans="1:11" s="48" customFormat="1">
      <c r="A112" s="39" t="s">
        <v>620</v>
      </c>
      <c r="B112" s="65">
        <f t="shared" si="4"/>
        <v>18</v>
      </c>
      <c r="C112" s="37">
        <v>17</v>
      </c>
      <c r="D112" s="37">
        <v>0</v>
      </c>
      <c r="E112" s="37">
        <v>1</v>
      </c>
      <c r="F112" s="37">
        <v>0</v>
      </c>
      <c r="G112" s="65">
        <f t="shared" si="5"/>
        <v>16</v>
      </c>
      <c r="H112" s="37"/>
      <c r="I112" s="95"/>
      <c r="J112" s="95"/>
      <c r="K112" s="95"/>
    </row>
    <row r="113" spans="1:11" s="48" customFormat="1">
      <c r="A113" s="39" t="s">
        <v>618</v>
      </c>
      <c r="B113" s="65">
        <f t="shared" si="4"/>
        <v>50</v>
      </c>
      <c r="C113" s="37">
        <v>47</v>
      </c>
      <c r="D113" s="37">
        <v>3</v>
      </c>
      <c r="E113" s="37">
        <v>0</v>
      </c>
      <c r="F113" s="37">
        <v>0</v>
      </c>
      <c r="G113" s="65">
        <f t="shared" si="5"/>
        <v>50</v>
      </c>
      <c r="H113" s="37"/>
      <c r="I113" s="95"/>
      <c r="J113" s="95"/>
      <c r="K113" s="95"/>
    </row>
    <row r="114" spans="1:11" s="34" customFormat="1">
      <c r="A114" s="39" t="s">
        <v>616</v>
      </c>
      <c r="B114" s="65">
        <f t="shared" si="4"/>
        <v>16</v>
      </c>
      <c r="C114" s="37">
        <v>15</v>
      </c>
      <c r="D114" s="37">
        <v>0</v>
      </c>
      <c r="E114" s="37">
        <v>1</v>
      </c>
      <c r="F114" s="37">
        <v>0</v>
      </c>
      <c r="G114" s="65">
        <f t="shared" si="5"/>
        <v>14</v>
      </c>
      <c r="H114" s="37"/>
      <c r="I114"/>
      <c r="J114"/>
      <c r="K114"/>
    </row>
    <row r="115" spans="1:11" s="34" customFormat="1">
      <c r="A115" s="39" t="s">
        <v>614</v>
      </c>
      <c r="B115" s="65">
        <f t="shared" si="4"/>
        <v>27</v>
      </c>
      <c r="C115" s="65">
        <v>26</v>
      </c>
      <c r="D115" s="65">
        <v>0</v>
      </c>
      <c r="E115" s="65">
        <v>1</v>
      </c>
      <c r="F115" s="65">
        <v>0</v>
      </c>
      <c r="G115" s="65">
        <f t="shared" si="5"/>
        <v>25</v>
      </c>
      <c r="H115" s="37"/>
      <c r="I115"/>
      <c r="J115"/>
      <c r="K115"/>
    </row>
    <row r="116" spans="1:11" s="34" customFormat="1">
      <c r="A116" s="39" t="s">
        <v>612</v>
      </c>
      <c r="B116" s="65">
        <f t="shared" si="4"/>
        <v>27</v>
      </c>
      <c r="C116" s="65">
        <v>27</v>
      </c>
      <c r="D116" s="65">
        <v>0</v>
      </c>
      <c r="E116" s="65">
        <v>0</v>
      </c>
      <c r="F116" s="65">
        <v>0</v>
      </c>
      <c r="G116" s="65">
        <f t="shared" si="5"/>
        <v>27</v>
      </c>
      <c r="H116" s="37"/>
      <c r="I116"/>
      <c r="J116"/>
      <c r="K116"/>
    </row>
    <row r="117" spans="1:11" s="48" customFormat="1">
      <c r="A117" s="39" t="s">
        <v>610</v>
      </c>
      <c r="B117" s="65">
        <f t="shared" si="4"/>
        <v>14</v>
      </c>
      <c r="C117" s="65">
        <v>14</v>
      </c>
      <c r="D117" s="65">
        <v>0</v>
      </c>
      <c r="E117" s="65">
        <v>0</v>
      </c>
      <c r="F117" s="65">
        <v>0</v>
      </c>
      <c r="G117" s="65">
        <f t="shared" si="5"/>
        <v>14</v>
      </c>
      <c r="H117" s="37"/>
      <c r="I117" s="95"/>
      <c r="J117" s="95"/>
      <c r="K117" s="95"/>
    </row>
    <row r="118" spans="1:11" s="48" customFormat="1">
      <c r="A118" s="39" t="s">
        <v>608</v>
      </c>
      <c r="B118" s="65">
        <f t="shared" si="4"/>
        <v>67</v>
      </c>
      <c r="C118" s="37">
        <v>66</v>
      </c>
      <c r="D118" s="37">
        <v>0</v>
      </c>
      <c r="E118" s="37">
        <v>1</v>
      </c>
      <c r="F118" s="37">
        <v>0</v>
      </c>
      <c r="G118" s="65">
        <f t="shared" si="5"/>
        <v>65</v>
      </c>
      <c r="H118" s="37"/>
      <c r="I118" s="95"/>
      <c r="J118" s="95"/>
      <c r="K118" s="95"/>
    </row>
    <row r="119" spans="1:11" s="48" customFormat="1">
      <c r="A119" s="39" t="s">
        <v>606</v>
      </c>
      <c r="B119" s="65">
        <f t="shared" si="4"/>
        <v>36</v>
      </c>
      <c r="C119" s="65">
        <v>34</v>
      </c>
      <c r="D119" s="65">
        <v>1</v>
      </c>
      <c r="E119" s="65">
        <v>1</v>
      </c>
      <c r="F119" s="65">
        <v>0</v>
      </c>
      <c r="G119" s="65">
        <f t="shared" si="5"/>
        <v>34</v>
      </c>
      <c r="H119" s="37"/>
      <c r="I119" s="95"/>
      <c r="J119" s="95"/>
      <c r="K119" s="95"/>
    </row>
    <row r="120" spans="1:11" s="48" customFormat="1">
      <c r="A120" s="39" t="s">
        <v>604</v>
      </c>
      <c r="B120" s="65">
        <f t="shared" si="4"/>
        <v>31</v>
      </c>
      <c r="C120" s="65">
        <v>29</v>
      </c>
      <c r="D120" s="65">
        <v>0</v>
      </c>
      <c r="E120" s="65">
        <v>2</v>
      </c>
      <c r="F120" s="65">
        <v>0</v>
      </c>
      <c r="G120" s="65">
        <f t="shared" si="5"/>
        <v>27</v>
      </c>
      <c r="H120" s="37"/>
      <c r="I120" s="95"/>
      <c r="J120" s="95"/>
      <c r="K120" s="95"/>
    </row>
    <row r="121" spans="1:11" s="48" customFormat="1">
      <c r="A121" s="39" t="s">
        <v>602</v>
      </c>
      <c r="B121" s="65">
        <f t="shared" si="4"/>
        <v>40</v>
      </c>
      <c r="C121" s="65">
        <v>37</v>
      </c>
      <c r="D121" s="65">
        <v>2</v>
      </c>
      <c r="E121" s="65">
        <v>1</v>
      </c>
      <c r="F121" s="65">
        <v>0</v>
      </c>
      <c r="G121" s="65">
        <f t="shared" si="5"/>
        <v>38</v>
      </c>
      <c r="H121" s="37"/>
      <c r="I121" s="95"/>
      <c r="J121" s="95"/>
      <c r="K121" s="95"/>
    </row>
    <row r="122" spans="1:11" s="48" customFormat="1">
      <c r="A122" s="39" t="s">
        <v>600</v>
      </c>
      <c r="B122" s="65">
        <f t="shared" si="4"/>
        <v>21</v>
      </c>
      <c r="C122" s="65">
        <v>21</v>
      </c>
      <c r="D122" s="65">
        <v>0</v>
      </c>
      <c r="E122" s="65">
        <v>0</v>
      </c>
      <c r="F122" s="65">
        <v>0</v>
      </c>
      <c r="G122" s="65">
        <f t="shared" si="5"/>
        <v>21</v>
      </c>
      <c r="H122" s="37"/>
      <c r="I122" s="95"/>
      <c r="J122" s="95"/>
      <c r="K122" s="95"/>
    </row>
    <row r="123" spans="1:11" s="34" customFormat="1">
      <c r="A123" s="39" t="s">
        <v>597</v>
      </c>
      <c r="B123" s="65">
        <f t="shared" si="4"/>
        <v>17</v>
      </c>
      <c r="C123" s="65">
        <v>16</v>
      </c>
      <c r="D123" s="65">
        <v>0</v>
      </c>
      <c r="E123" s="65">
        <v>1</v>
      </c>
      <c r="F123" s="65">
        <v>0</v>
      </c>
      <c r="G123" s="65">
        <f t="shared" si="5"/>
        <v>15</v>
      </c>
      <c r="H123" s="37"/>
      <c r="I123"/>
      <c r="J123"/>
      <c r="K123"/>
    </row>
    <row r="124" spans="1:11" s="34" customFormat="1">
      <c r="A124" s="39" t="s">
        <v>595</v>
      </c>
      <c r="B124" s="65">
        <f t="shared" si="4"/>
        <v>17</v>
      </c>
      <c r="C124" s="65">
        <v>15</v>
      </c>
      <c r="D124" s="65">
        <v>0</v>
      </c>
      <c r="E124" s="65">
        <v>2</v>
      </c>
      <c r="F124" s="65">
        <v>0</v>
      </c>
      <c r="G124" s="65">
        <f t="shared" si="5"/>
        <v>13</v>
      </c>
      <c r="H124" s="37"/>
      <c r="I124"/>
      <c r="J124"/>
      <c r="K124"/>
    </row>
    <row r="125" spans="1:11" s="34" customFormat="1">
      <c r="A125" s="39" t="s">
        <v>593</v>
      </c>
      <c r="B125" s="65">
        <f t="shared" si="4"/>
        <v>31</v>
      </c>
      <c r="C125" s="65">
        <v>31</v>
      </c>
      <c r="D125" s="65">
        <v>0</v>
      </c>
      <c r="E125" s="65">
        <v>0</v>
      </c>
      <c r="F125" s="65">
        <v>0</v>
      </c>
      <c r="G125" s="65">
        <f t="shared" si="5"/>
        <v>31</v>
      </c>
      <c r="H125" s="37"/>
      <c r="I125"/>
      <c r="J125"/>
      <c r="K125"/>
    </row>
    <row r="126" spans="1:11" s="34" customFormat="1">
      <c r="A126" s="39" t="s">
        <v>591</v>
      </c>
      <c r="B126" s="65">
        <f t="shared" si="4"/>
        <v>14</v>
      </c>
      <c r="C126" s="65">
        <v>14</v>
      </c>
      <c r="D126" s="65">
        <v>0</v>
      </c>
      <c r="E126" s="65">
        <v>0</v>
      </c>
      <c r="F126" s="65">
        <v>0</v>
      </c>
      <c r="G126" s="65">
        <f t="shared" si="5"/>
        <v>14</v>
      </c>
      <c r="H126" s="37"/>
      <c r="I126"/>
      <c r="J126"/>
      <c r="K126"/>
    </row>
    <row r="127" spans="1:11" s="34" customFormat="1">
      <c r="A127" s="39" t="s">
        <v>589</v>
      </c>
      <c r="B127" s="65">
        <f t="shared" si="4"/>
        <v>32</v>
      </c>
      <c r="C127" s="65">
        <v>30</v>
      </c>
      <c r="D127" s="65">
        <v>0</v>
      </c>
      <c r="E127" s="65">
        <v>2</v>
      </c>
      <c r="F127" s="65">
        <v>0</v>
      </c>
      <c r="G127" s="65">
        <f t="shared" si="5"/>
        <v>28</v>
      </c>
      <c r="H127" s="37"/>
      <c r="I127"/>
      <c r="J127"/>
      <c r="K127"/>
    </row>
    <row r="128" spans="1:11" s="34" customFormat="1">
      <c r="A128" s="39" t="s">
        <v>586</v>
      </c>
      <c r="B128" s="65">
        <f t="shared" si="4"/>
        <v>37</v>
      </c>
      <c r="C128" s="37">
        <v>35</v>
      </c>
      <c r="D128" s="37">
        <v>2</v>
      </c>
      <c r="E128" s="37">
        <v>0</v>
      </c>
      <c r="F128" s="37">
        <v>0</v>
      </c>
      <c r="G128" s="65">
        <f t="shared" si="5"/>
        <v>37</v>
      </c>
      <c r="H128" s="37"/>
      <c r="I128"/>
      <c r="J128"/>
      <c r="K128"/>
    </row>
    <row r="129" spans="1:11" s="34" customFormat="1">
      <c r="A129" s="39" t="s">
        <v>584</v>
      </c>
      <c r="B129" s="65">
        <f t="shared" si="4"/>
        <v>21</v>
      </c>
      <c r="C129" s="37">
        <v>20</v>
      </c>
      <c r="D129" s="37">
        <v>0</v>
      </c>
      <c r="E129" s="37">
        <v>0</v>
      </c>
      <c r="F129" s="37">
        <v>1</v>
      </c>
      <c r="G129" s="65">
        <f t="shared" si="5"/>
        <v>19</v>
      </c>
      <c r="H129" s="37"/>
      <c r="I129"/>
      <c r="J129"/>
      <c r="K129"/>
    </row>
    <row r="130" spans="1:11" s="34" customFormat="1">
      <c r="A130" s="39" t="s">
        <v>583</v>
      </c>
      <c r="B130" s="65">
        <f t="shared" si="4"/>
        <v>77</v>
      </c>
      <c r="C130" s="37">
        <v>65</v>
      </c>
      <c r="D130" s="37">
        <v>3</v>
      </c>
      <c r="E130" s="37">
        <v>8</v>
      </c>
      <c r="F130" s="37">
        <v>1</v>
      </c>
      <c r="G130" s="65">
        <f t="shared" si="5"/>
        <v>59</v>
      </c>
      <c r="H130" s="37"/>
      <c r="I130"/>
      <c r="J130"/>
      <c r="K130"/>
    </row>
    <row r="131" spans="1:11" s="34" customFormat="1">
      <c r="A131" s="39" t="s">
        <v>579</v>
      </c>
      <c r="B131" s="65">
        <f t="shared" si="4"/>
        <v>30</v>
      </c>
      <c r="C131" s="37">
        <v>29</v>
      </c>
      <c r="D131" s="37">
        <v>0</v>
      </c>
      <c r="E131" s="37">
        <v>1</v>
      </c>
      <c r="F131" s="37">
        <v>0</v>
      </c>
      <c r="G131" s="65">
        <f t="shared" si="5"/>
        <v>28</v>
      </c>
      <c r="H131" s="37"/>
      <c r="I131"/>
      <c r="J131"/>
      <c r="K131"/>
    </row>
    <row r="132" spans="1:11" s="34" customFormat="1">
      <c r="A132" s="39" t="s">
        <v>568</v>
      </c>
      <c r="B132" s="65">
        <f t="shared" si="4"/>
        <v>29</v>
      </c>
      <c r="C132" s="37">
        <v>26</v>
      </c>
      <c r="D132" s="37">
        <v>0</v>
      </c>
      <c r="E132" s="37">
        <v>2</v>
      </c>
      <c r="F132" s="37">
        <v>1</v>
      </c>
      <c r="G132" s="65">
        <f t="shared" si="5"/>
        <v>23</v>
      </c>
      <c r="H132" s="37"/>
      <c r="I132"/>
      <c r="J132"/>
      <c r="K132"/>
    </row>
    <row r="133" spans="1:11" s="34" customFormat="1">
      <c r="A133" s="39" t="s">
        <v>566</v>
      </c>
      <c r="B133" s="65">
        <f t="shared" si="4"/>
        <v>30</v>
      </c>
      <c r="C133" s="37">
        <v>26</v>
      </c>
      <c r="D133" s="37">
        <v>2</v>
      </c>
      <c r="E133" s="37">
        <v>1</v>
      </c>
      <c r="F133" s="37">
        <v>1</v>
      </c>
      <c r="G133" s="65">
        <f t="shared" si="5"/>
        <v>26</v>
      </c>
      <c r="H133" s="37"/>
      <c r="I133"/>
      <c r="J133"/>
      <c r="K133"/>
    </row>
    <row r="134" spans="1:11" s="34" customFormat="1">
      <c r="A134" s="39" t="s">
        <v>563</v>
      </c>
      <c r="B134" s="65">
        <f t="shared" si="4"/>
        <v>26</v>
      </c>
      <c r="C134" s="37">
        <v>25</v>
      </c>
      <c r="D134" s="37">
        <v>0</v>
      </c>
      <c r="E134" s="37">
        <v>1</v>
      </c>
      <c r="F134" s="37" t="s">
        <v>238</v>
      </c>
      <c r="G134" s="65">
        <f t="shared" si="5"/>
        <v>24</v>
      </c>
      <c r="H134" s="37"/>
      <c r="I134"/>
      <c r="J134"/>
      <c r="K134"/>
    </row>
    <row r="135" spans="1:11" s="34" customFormat="1">
      <c r="A135" s="39" t="s">
        <v>561</v>
      </c>
      <c r="B135" s="65">
        <f t="shared" si="4"/>
        <v>15</v>
      </c>
      <c r="C135" s="37">
        <v>14</v>
      </c>
      <c r="D135" s="37">
        <v>0</v>
      </c>
      <c r="E135" s="37">
        <v>1</v>
      </c>
      <c r="F135" s="37">
        <v>0</v>
      </c>
      <c r="G135" s="65">
        <f t="shared" si="5"/>
        <v>13</v>
      </c>
      <c r="H135" s="37"/>
      <c r="I135"/>
    </row>
    <row r="136" spans="1:11" s="34" customFormat="1">
      <c r="A136" s="39" t="s">
        <v>558</v>
      </c>
      <c r="B136" s="65">
        <f t="shared" si="4"/>
        <v>16</v>
      </c>
      <c r="C136" s="37">
        <v>16</v>
      </c>
      <c r="D136" s="37">
        <v>0</v>
      </c>
      <c r="E136" s="37">
        <v>0</v>
      </c>
      <c r="F136" s="37">
        <v>0</v>
      </c>
      <c r="G136" s="65">
        <f t="shared" si="5"/>
        <v>16</v>
      </c>
      <c r="H136" s="37"/>
    </row>
    <row r="137" spans="1:11" s="34" customFormat="1">
      <c r="A137" s="39" t="s">
        <v>554</v>
      </c>
      <c r="B137" s="65">
        <f t="shared" si="4"/>
        <v>35</v>
      </c>
      <c r="C137" s="37">
        <v>24</v>
      </c>
      <c r="D137" s="37">
        <v>4</v>
      </c>
      <c r="E137" s="37">
        <v>6</v>
      </c>
      <c r="F137" s="37">
        <v>1</v>
      </c>
      <c r="G137" s="65">
        <f t="shared" si="5"/>
        <v>21</v>
      </c>
      <c r="H137" s="37"/>
    </row>
    <row r="138" spans="1:11" s="34" customFormat="1">
      <c r="A138" s="39" t="s">
        <v>553</v>
      </c>
      <c r="B138" s="65">
        <f t="shared" si="4"/>
        <v>14</v>
      </c>
      <c r="C138" s="37">
        <v>13</v>
      </c>
      <c r="D138" s="37">
        <v>1</v>
      </c>
      <c r="E138" s="37">
        <v>0</v>
      </c>
      <c r="F138" s="37">
        <v>0</v>
      </c>
      <c r="G138" s="65">
        <f t="shared" si="5"/>
        <v>14</v>
      </c>
      <c r="H138" s="37"/>
    </row>
    <row r="139" spans="1:11" s="34" customFormat="1">
      <c r="A139" s="39" t="s">
        <v>552</v>
      </c>
      <c r="B139" s="65">
        <f t="shared" si="4"/>
        <v>32</v>
      </c>
      <c r="C139" s="37">
        <v>31</v>
      </c>
      <c r="D139" s="37">
        <v>1</v>
      </c>
      <c r="E139" s="37">
        <v>0</v>
      </c>
      <c r="F139" s="37">
        <v>0</v>
      </c>
      <c r="G139" s="65">
        <f t="shared" si="5"/>
        <v>32</v>
      </c>
      <c r="H139" s="37"/>
    </row>
    <row r="140" spans="1:11" s="34" customFormat="1">
      <c r="A140" s="39" t="s">
        <v>550</v>
      </c>
      <c r="B140" s="65">
        <f t="shared" si="4"/>
        <v>40</v>
      </c>
      <c r="C140" s="37">
        <v>39</v>
      </c>
      <c r="D140" s="37">
        <v>0</v>
      </c>
      <c r="E140" s="37">
        <v>1</v>
      </c>
      <c r="F140" s="37">
        <v>0</v>
      </c>
      <c r="G140" s="65">
        <f t="shared" si="5"/>
        <v>38</v>
      </c>
      <c r="H140" s="37"/>
    </row>
    <row r="141" spans="1:11" s="34" customFormat="1">
      <c r="A141" s="39" t="s">
        <v>548</v>
      </c>
      <c r="B141" s="65">
        <f t="shared" si="4"/>
        <v>25</v>
      </c>
      <c r="C141" s="37">
        <v>24</v>
      </c>
      <c r="D141" s="37">
        <v>0</v>
      </c>
      <c r="E141" s="37">
        <v>1</v>
      </c>
      <c r="F141" s="37">
        <v>0</v>
      </c>
      <c r="G141" s="65">
        <f t="shared" si="5"/>
        <v>23</v>
      </c>
      <c r="H141" s="37"/>
    </row>
    <row r="142" spans="1:11" s="34" customFormat="1">
      <c r="A142" s="39" t="s">
        <v>546</v>
      </c>
      <c r="B142" s="65">
        <f t="shared" si="4"/>
        <v>75</v>
      </c>
      <c r="C142" s="37">
        <v>73</v>
      </c>
      <c r="D142" s="37">
        <v>0</v>
      </c>
      <c r="E142" s="37">
        <v>2</v>
      </c>
      <c r="F142" s="37">
        <v>0</v>
      </c>
      <c r="G142" s="65">
        <f t="shared" si="5"/>
        <v>71</v>
      </c>
      <c r="H142" s="37"/>
    </row>
    <row r="143" spans="1:11" s="34" customFormat="1">
      <c r="A143" s="39" t="s">
        <v>540</v>
      </c>
      <c r="B143" s="65">
        <f t="shared" si="4"/>
        <v>34</v>
      </c>
      <c r="C143" s="37">
        <v>33</v>
      </c>
      <c r="D143" s="37">
        <f>D7</f>
        <v>0</v>
      </c>
      <c r="E143" s="37">
        <v>1</v>
      </c>
      <c r="F143" s="37">
        <f>F7</f>
        <v>0</v>
      </c>
      <c r="G143" s="65">
        <f t="shared" si="5"/>
        <v>32</v>
      </c>
      <c r="H143" s="37"/>
    </row>
    <row r="144" spans="1:11" s="34" customFormat="1">
      <c r="A144" s="39" t="s">
        <v>537</v>
      </c>
      <c r="B144" s="65">
        <f t="shared" si="4"/>
        <v>29</v>
      </c>
      <c r="C144" s="37">
        <v>29</v>
      </c>
      <c r="D144" s="37">
        <v>0</v>
      </c>
      <c r="E144" s="37">
        <v>0</v>
      </c>
      <c r="F144" s="37">
        <v>0</v>
      </c>
      <c r="G144" s="65">
        <f t="shared" si="5"/>
        <v>29</v>
      </c>
      <c r="H144" s="37"/>
    </row>
    <row r="145" spans="1:11" s="34" customFormat="1">
      <c r="A145" s="39" t="s">
        <v>533</v>
      </c>
      <c r="B145" s="65">
        <f t="shared" si="4"/>
        <v>25</v>
      </c>
      <c r="C145" s="37">
        <v>24</v>
      </c>
      <c r="D145" s="37">
        <v>0</v>
      </c>
      <c r="E145" s="37">
        <v>1</v>
      </c>
      <c r="F145" s="37">
        <v>0</v>
      </c>
      <c r="G145" s="65">
        <f t="shared" si="5"/>
        <v>23</v>
      </c>
      <c r="H145" s="37"/>
    </row>
    <row r="146" spans="1:11" s="34" customFormat="1">
      <c r="A146" s="39" t="s">
        <v>544</v>
      </c>
      <c r="B146" s="65">
        <f t="shared" si="4"/>
        <v>29</v>
      </c>
      <c r="C146" s="37">
        <v>28</v>
      </c>
      <c r="D146" s="37">
        <v>1</v>
      </c>
      <c r="E146" s="37">
        <v>0</v>
      </c>
      <c r="F146" s="37">
        <v>0</v>
      </c>
      <c r="G146" s="65">
        <f t="shared" si="5"/>
        <v>29</v>
      </c>
      <c r="H146" s="37"/>
    </row>
    <row r="147" spans="1:11" s="34" customFormat="1">
      <c r="A147" s="39" t="s">
        <v>530</v>
      </c>
      <c r="B147" s="65">
        <f t="shared" si="4"/>
        <v>15</v>
      </c>
      <c r="C147" s="37">
        <v>14</v>
      </c>
      <c r="D147" s="37">
        <v>0</v>
      </c>
      <c r="E147" s="37">
        <v>1</v>
      </c>
      <c r="F147" s="37">
        <v>0</v>
      </c>
      <c r="G147" s="65">
        <f t="shared" si="5"/>
        <v>13</v>
      </c>
      <c r="H147" s="37"/>
    </row>
    <row r="148" spans="1:11" s="34" customFormat="1">
      <c r="A148" s="39" t="s">
        <v>529</v>
      </c>
      <c r="B148" s="65">
        <f t="shared" si="4"/>
        <v>26</v>
      </c>
      <c r="C148" s="37">
        <v>26</v>
      </c>
      <c r="D148" s="37">
        <v>0</v>
      </c>
      <c r="E148" s="37">
        <v>0</v>
      </c>
      <c r="F148" s="37">
        <v>0</v>
      </c>
      <c r="G148" s="65">
        <f t="shared" si="5"/>
        <v>26</v>
      </c>
      <c r="H148" s="37"/>
    </row>
    <row r="149" spans="1:11" s="34" customFormat="1">
      <c r="A149" s="39" t="s">
        <v>527</v>
      </c>
      <c r="B149" s="65">
        <f t="shared" si="4"/>
        <v>32</v>
      </c>
      <c r="C149" s="37">
        <v>29</v>
      </c>
      <c r="D149" s="37">
        <v>3</v>
      </c>
      <c r="E149" s="37">
        <v>0</v>
      </c>
      <c r="F149" s="37">
        <v>0</v>
      </c>
      <c r="G149" s="65">
        <f t="shared" si="5"/>
        <v>32</v>
      </c>
      <c r="H149" s="37"/>
    </row>
    <row r="150" spans="1:11" s="34" customFormat="1">
      <c r="A150" s="39" t="s">
        <v>522</v>
      </c>
      <c r="B150" s="65">
        <f t="shared" si="4"/>
        <v>14</v>
      </c>
      <c r="C150" s="37">
        <v>13</v>
      </c>
      <c r="D150" s="37">
        <v>1</v>
      </c>
      <c r="E150" s="37">
        <f>E7</f>
        <v>0</v>
      </c>
      <c r="F150" s="37">
        <f>F7</f>
        <v>0</v>
      </c>
      <c r="G150" s="65">
        <f t="shared" si="5"/>
        <v>14</v>
      </c>
      <c r="H150" s="37"/>
    </row>
    <row r="151" spans="1:11" s="34" customFormat="1">
      <c r="A151" s="39" t="s">
        <v>518</v>
      </c>
      <c r="B151" s="65">
        <f t="shared" si="4"/>
        <v>49</v>
      </c>
      <c r="C151" s="37">
        <v>48</v>
      </c>
      <c r="D151" s="37">
        <v>1</v>
      </c>
      <c r="E151" s="37">
        <v>0</v>
      </c>
      <c r="F151" s="37">
        <v>0</v>
      </c>
      <c r="G151" s="65">
        <f t="shared" si="5"/>
        <v>49</v>
      </c>
      <c r="H151" s="37"/>
    </row>
    <row r="152" spans="1:11" s="34" customFormat="1">
      <c r="A152" s="39" t="s">
        <v>519</v>
      </c>
      <c r="B152" s="65">
        <f t="shared" si="4"/>
        <v>39</v>
      </c>
      <c r="C152" s="37">
        <v>36</v>
      </c>
      <c r="D152" s="37">
        <v>1</v>
      </c>
      <c r="E152" s="37">
        <v>2</v>
      </c>
      <c r="F152" s="37">
        <v>0</v>
      </c>
      <c r="G152" s="65">
        <f t="shared" si="5"/>
        <v>35</v>
      </c>
      <c r="H152" s="37"/>
    </row>
    <row r="153" spans="1:11" s="48" customFormat="1">
      <c r="A153" s="39" t="s">
        <v>520</v>
      </c>
      <c r="B153" s="65">
        <f t="shared" si="4"/>
        <v>22</v>
      </c>
      <c r="C153" s="37">
        <v>21</v>
      </c>
      <c r="D153" s="37">
        <v>0</v>
      </c>
      <c r="E153" s="37">
        <v>1</v>
      </c>
      <c r="F153" s="37">
        <v>0</v>
      </c>
      <c r="G153" s="65">
        <f t="shared" si="5"/>
        <v>20</v>
      </c>
      <c r="H153" s="37"/>
      <c r="I153" s="34"/>
      <c r="J153" s="34"/>
      <c r="K153" s="34"/>
    </row>
    <row r="154" spans="1:11" s="34" customFormat="1">
      <c r="A154" s="39" t="s">
        <v>545</v>
      </c>
      <c r="B154" s="65">
        <f t="shared" ref="B154:B217" si="6">SUM(C154:F154)</f>
        <v>68</v>
      </c>
      <c r="C154" s="37">
        <v>66</v>
      </c>
      <c r="D154" s="37">
        <v>0</v>
      </c>
      <c r="E154" s="37">
        <v>2</v>
      </c>
      <c r="F154" s="37">
        <v>0</v>
      </c>
      <c r="G154" s="65">
        <f t="shared" ref="G154:G217" si="7">C154+D154-E154-F154</f>
        <v>64</v>
      </c>
      <c r="H154" s="37"/>
    </row>
    <row r="155" spans="1:11" s="34" customFormat="1">
      <c r="A155" s="39" t="s">
        <v>513</v>
      </c>
      <c r="B155" s="65">
        <f t="shared" si="6"/>
        <v>43</v>
      </c>
      <c r="C155" s="37">
        <v>41</v>
      </c>
      <c r="D155" s="37">
        <v>1</v>
      </c>
      <c r="E155" s="37">
        <v>1</v>
      </c>
      <c r="F155" s="37">
        <v>0</v>
      </c>
      <c r="G155" s="65">
        <f t="shared" si="7"/>
        <v>41</v>
      </c>
      <c r="H155" s="37"/>
    </row>
    <row r="156" spans="1:11" s="34" customFormat="1">
      <c r="A156" s="39" t="s">
        <v>506</v>
      </c>
      <c r="B156" s="65">
        <f t="shared" si="6"/>
        <v>27</v>
      </c>
      <c r="C156" s="37">
        <v>26</v>
      </c>
      <c r="D156" s="37">
        <v>1</v>
      </c>
      <c r="E156" s="65">
        <v>0</v>
      </c>
      <c r="F156" s="37">
        <v>0</v>
      </c>
      <c r="G156" s="65">
        <f t="shared" si="7"/>
        <v>27</v>
      </c>
      <c r="H156" s="37"/>
    </row>
    <row r="157" spans="1:11" s="34" customFormat="1">
      <c r="A157" s="39" t="s">
        <v>503</v>
      </c>
      <c r="B157" s="65">
        <f t="shared" si="6"/>
        <v>30</v>
      </c>
      <c r="C157" s="37">
        <v>30</v>
      </c>
      <c r="D157" s="37">
        <v>0</v>
      </c>
      <c r="E157" s="65">
        <v>0</v>
      </c>
      <c r="F157" s="37">
        <v>0</v>
      </c>
      <c r="G157" s="65">
        <f t="shared" si="7"/>
        <v>30</v>
      </c>
      <c r="H157" s="37"/>
    </row>
    <row r="158" spans="1:11" s="34" customFormat="1">
      <c r="A158" s="39" t="s">
        <v>501</v>
      </c>
      <c r="B158" s="65">
        <f t="shared" si="6"/>
        <v>24</v>
      </c>
      <c r="C158" s="37">
        <v>23</v>
      </c>
      <c r="D158" s="37">
        <v>1</v>
      </c>
      <c r="E158" s="65">
        <v>0</v>
      </c>
      <c r="F158" s="37">
        <v>0</v>
      </c>
      <c r="G158" s="65">
        <f t="shared" si="7"/>
        <v>24</v>
      </c>
      <c r="H158" s="37"/>
    </row>
    <row r="159" spans="1:11" s="34" customFormat="1">
      <c r="A159" s="39" t="s">
        <v>498</v>
      </c>
      <c r="B159" s="65">
        <f t="shared" si="6"/>
        <v>24</v>
      </c>
      <c r="C159" s="37">
        <v>17</v>
      </c>
      <c r="D159" s="37">
        <v>7</v>
      </c>
      <c r="E159" s="65">
        <v>0</v>
      </c>
      <c r="F159" s="37">
        <v>0</v>
      </c>
      <c r="G159" s="65">
        <f t="shared" si="7"/>
        <v>24</v>
      </c>
      <c r="H159" s="37"/>
    </row>
    <row r="160" spans="1:11" s="34" customFormat="1">
      <c r="A160" s="39" t="s">
        <v>497</v>
      </c>
      <c r="B160" s="65">
        <f t="shared" si="6"/>
        <v>19</v>
      </c>
      <c r="C160" s="37">
        <v>18</v>
      </c>
      <c r="D160" s="37">
        <v>1</v>
      </c>
      <c r="E160" s="65">
        <v>0</v>
      </c>
      <c r="F160" s="37">
        <v>0</v>
      </c>
      <c r="G160" s="65">
        <f t="shared" si="7"/>
        <v>19</v>
      </c>
      <c r="H160" s="37"/>
    </row>
    <row r="161" spans="1:11" s="34" customFormat="1">
      <c r="A161" s="39" t="s">
        <v>495</v>
      </c>
      <c r="B161" s="65">
        <f t="shared" si="6"/>
        <v>34</v>
      </c>
      <c r="C161" s="37">
        <v>33</v>
      </c>
      <c r="D161" s="37">
        <v>0</v>
      </c>
      <c r="E161" s="65">
        <v>1</v>
      </c>
      <c r="F161" s="37">
        <v>0</v>
      </c>
      <c r="G161" s="65">
        <f t="shared" si="7"/>
        <v>32</v>
      </c>
      <c r="H161" s="37"/>
    </row>
    <row r="162" spans="1:11" s="34" customFormat="1">
      <c r="A162" s="39" t="s">
        <v>493</v>
      </c>
      <c r="B162" s="65">
        <f t="shared" si="6"/>
        <v>16</v>
      </c>
      <c r="C162" s="37">
        <v>15</v>
      </c>
      <c r="D162" s="37">
        <v>1</v>
      </c>
      <c r="E162" s="65">
        <v>0</v>
      </c>
      <c r="F162" s="37">
        <v>0</v>
      </c>
      <c r="G162" s="65">
        <f t="shared" si="7"/>
        <v>16</v>
      </c>
      <c r="H162" s="37"/>
    </row>
    <row r="163" spans="1:11" s="34" customFormat="1">
      <c r="A163" s="39" t="s">
        <v>491</v>
      </c>
      <c r="B163" s="65">
        <f t="shared" si="6"/>
        <v>34</v>
      </c>
      <c r="C163" s="37">
        <v>31</v>
      </c>
      <c r="D163" s="37">
        <v>3</v>
      </c>
      <c r="E163" s="65">
        <v>0</v>
      </c>
      <c r="F163" s="37">
        <v>0</v>
      </c>
      <c r="G163" s="65">
        <f t="shared" si="7"/>
        <v>34</v>
      </c>
      <c r="H163" s="37"/>
    </row>
    <row r="164" spans="1:11" s="34" customFormat="1">
      <c r="A164" s="39" t="s">
        <v>489</v>
      </c>
      <c r="B164" s="65">
        <f t="shared" si="6"/>
        <v>48</v>
      </c>
      <c r="C164" s="37">
        <v>44</v>
      </c>
      <c r="D164" s="37">
        <v>0</v>
      </c>
      <c r="E164" s="65">
        <v>4</v>
      </c>
      <c r="F164" s="37">
        <v>0</v>
      </c>
      <c r="G164" s="65">
        <f t="shared" si="7"/>
        <v>40</v>
      </c>
      <c r="H164" s="37"/>
    </row>
    <row r="165" spans="1:11" s="34" customFormat="1">
      <c r="A165" s="39" t="s">
        <v>487</v>
      </c>
      <c r="B165" s="65">
        <f t="shared" si="6"/>
        <v>22</v>
      </c>
      <c r="C165" s="37">
        <v>22</v>
      </c>
      <c r="D165" s="37">
        <v>0</v>
      </c>
      <c r="E165" s="65">
        <v>0</v>
      </c>
      <c r="F165" s="37">
        <v>0</v>
      </c>
      <c r="G165" s="65">
        <f t="shared" si="7"/>
        <v>22</v>
      </c>
      <c r="H165" s="37"/>
    </row>
    <row r="166" spans="1:11" s="34" customFormat="1">
      <c r="A166" s="39" t="s">
        <v>485</v>
      </c>
      <c r="B166" s="65">
        <f t="shared" si="6"/>
        <v>81</v>
      </c>
      <c r="C166" s="37">
        <v>77</v>
      </c>
      <c r="D166" s="37">
        <v>1</v>
      </c>
      <c r="E166" s="65">
        <v>3</v>
      </c>
      <c r="F166" s="37">
        <v>0</v>
      </c>
      <c r="G166" s="65">
        <f t="shared" si="7"/>
        <v>75</v>
      </c>
      <c r="H166" s="37"/>
    </row>
    <row r="167" spans="1:11" s="34" customFormat="1">
      <c r="A167" s="39" t="s">
        <v>481</v>
      </c>
      <c r="B167" s="65">
        <f t="shared" si="6"/>
        <v>34</v>
      </c>
      <c r="C167" s="37">
        <v>30</v>
      </c>
      <c r="D167" s="37">
        <v>1</v>
      </c>
      <c r="E167" s="65">
        <v>3</v>
      </c>
      <c r="F167" s="37">
        <v>0</v>
      </c>
      <c r="G167" s="65">
        <f t="shared" si="7"/>
        <v>28</v>
      </c>
      <c r="H167" s="37"/>
      <c r="J167" s="48"/>
      <c r="K167" s="48"/>
    </row>
    <row r="168" spans="1:11" s="34" customFormat="1">
      <c r="A168" s="39" t="s">
        <v>477</v>
      </c>
      <c r="B168" s="65">
        <f t="shared" si="6"/>
        <v>26</v>
      </c>
      <c r="C168" s="37">
        <v>24</v>
      </c>
      <c r="D168" s="37">
        <v>1</v>
      </c>
      <c r="E168" s="65">
        <v>1</v>
      </c>
      <c r="F168" s="37">
        <v>0</v>
      </c>
      <c r="G168" s="65">
        <f t="shared" si="7"/>
        <v>24</v>
      </c>
      <c r="H168" s="37"/>
      <c r="I168" s="63"/>
    </row>
    <row r="169" spans="1:11" s="34" customFormat="1">
      <c r="A169" s="39" t="s">
        <v>474</v>
      </c>
      <c r="B169" s="65">
        <f t="shared" si="6"/>
        <v>37</v>
      </c>
      <c r="C169" s="37">
        <v>35</v>
      </c>
      <c r="D169" s="37">
        <v>1</v>
      </c>
      <c r="E169" s="65">
        <v>1</v>
      </c>
      <c r="F169" s="37">
        <v>0</v>
      </c>
      <c r="G169" s="65">
        <f t="shared" si="7"/>
        <v>35</v>
      </c>
      <c r="H169" s="37"/>
      <c r="I169" s="63"/>
    </row>
    <row r="170" spans="1:11" s="34" customFormat="1">
      <c r="A170" s="39" t="s">
        <v>473</v>
      </c>
      <c r="B170" s="65">
        <f t="shared" si="6"/>
        <v>23</v>
      </c>
      <c r="C170" s="37">
        <v>20</v>
      </c>
      <c r="D170" s="37">
        <v>1</v>
      </c>
      <c r="E170" s="65">
        <v>2</v>
      </c>
      <c r="F170" s="37">
        <v>0</v>
      </c>
      <c r="G170" s="65">
        <f t="shared" si="7"/>
        <v>19</v>
      </c>
      <c r="H170" s="37"/>
      <c r="I170" s="63"/>
    </row>
    <row r="171" spans="1:11" s="34" customFormat="1">
      <c r="A171" s="39" t="s">
        <v>471</v>
      </c>
      <c r="B171" s="65">
        <f t="shared" si="6"/>
        <v>16</v>
      </c>
      <c r="C171" s="37">
        <v>15</v>
      </c>
      <c r="D171" s="37">
        <v>0</v>
      </c>
      <c r="E171" s="65">
        <v>1</v>
      </c>
      <c r="F171" s="37">
        <v>0</v>
      </c>
      <c r="G171" s="65">
        <f t="shared" si="7"/>
        <v>14</v>
      </c>
      <c r="H171" s="37"/>
      <c r="I171" s="63"/>
    </row>
    <row r="172" spans="1:11" s="34" customFormat="1">
      <c r="A172" s="39" t="s">
        <v>470</v>
      </c>
      <c r="B172" s="65">
        <f t="shared" si="6"/>
        <v>20</v>
      </c>
      <c r="C172" s="37">
        <v>18</v>
      </c>
      <c r="D172" s="37">
        <v>1</v>
      </c>
      <c r="E172" s="65">
        <v>1</v>
      </c>
      <c r="F172" s="37">
        <v>0</v>
      </c>
      <c r="G172" s="65">
        <f t="shared" si="7"/>
        <v>18</v>
      </c>
      <c r="H172" s="37"/>
      <c r="I172" s="63"/>
    </row>
    <row r="173" spans="1:11" s="34" customFormat="1">
      <c r="A173" s="39" t="s">
        <v>466</v>
      </c>
      <c r="B173" s="65">
        <f t="shared" si="6"/>
        <v>24</v>
      </c>
      <c r="C173" s="37">
        <v>21</v>
      </c>
      <c r="D173" s="37">
        <v>2</v>
      </c>
      <c r="E173" s="65">
        <v>1</v>
      </c>
      <c r="F173" s="37">
        <v>0</v>
      </c>
      <c r="G173" s="65">
        <f t="shared" si="7"/>
        <v>22</v>
      </c>
      <c r="H173" s="37"/>
      <c r="I173" s="63"/>
    </row>
    <row r="174" spans="1:11" s="34" customFormat="1">
      <c r="A174" s="39" t="s">
        <v>464</v>
      </c>
      <c r="B174" s="65">
        <f t="shared" si="6"/>
        <v>20</v>
      </c>
      <c r="C174" s="37">
        <v>19</v>
      </c>
      <c r="D174" s="37">
        <v>1</v>
      </c>
      <c r="E174" s="65">
        <v>0</v>
      </c>
      <c r="F174" s="37">
        <v>0</v>
      </c>
      <c r="G174" s="65">
        <f t="shared" si="7"/>
        <v>20</v>
      </c>
      <c r="H174" s="37"/>
      <c r="I174" s="63"/>
    </row>
    <row r="175" spans="1:11" s="34" customFormat="1">
      <c r="A175" s="39" t="s">
        <v>462</v>
      </c>
      <c r="B175" s="65">
        <f t="shared" si="6"/>
        <v>30</v>
      </c>
      <c r="C175" s="37">
        <v>29</v>
      </c>
      <c r="D175" s="37">
        <v>0</v>
      </c>
      <c r="E175" s="65">
        <v>0</v>
      </c>
      <c r="F175" s="37">
        <v>1</v>
      </c>
      <c r="G175" s="65">
        <f t="shared" si="7"/>
        <v>28</v>
      </c>
      <c r="H175" s="37"/>
      <c r="I175" s="63"/>
    </row>
    <row r="176" spans="1:11" s="34" customFormat="1">
      <c r="A176" s="39" t="s">
        <v>460</v>
      </c>
      <c r="B176" s="65">
        <f t="shared" si="6"/>
        <v>32</v>
      </c>
      <c r="C176" s="37">
        <v>30</v>
      </c>
      <c r="D176" s="37">
        <v>1</v>
      </c>
      <c r="E176" s="65">
        <v>1</v>
      </c>
      <c r="F176" s="37">
        <v>0</v>
      </c>
      <c r="G176" s="65">
        <f t="shared" si="7"/>
        <v>30</v>
      </c>
      <c r="H176" s="37"/>
      <c r="I176" s="63"/>
    </row>
    <row r="177" spans="1:9" s="34" customFormat="1">
      <c r="A177" s="39" t="s">
        <v>458</v>
      </c>
      <c r="B177" s="65">
        <f t="shared" si="6"/>
        <v>27</v>
      </c>
      <c r="C177" s="37">
        <v>22</v>
      </c>
      <c r="D177" s="37">
        <v>5</v>
      </c>
      <c r="E177" s="65">
        <v>0</v>
      </c>
      <c r="F177" s="37">
        <v>0</v>
      </c>
      <c r="G177" s="65">
        <f t="shared" si="7"/>
        <v>27</v>
      </c>
      <c r="H177" s="37"/>
      <c r="I177" s="63"/>
    </row>
    <row r="178" spans="1:9" s="34" customFormat="1">
      <c r="A178" s="39" t="s">
        <v>456</v>
      </c>
      <c r="B178" s="65">
        <f t="shared" si="6"/>
        <v>72</v>
      </c>
      <c r="C178" s="37">
        <v>68</v>
      </c>
      <c r="D178" s="37">
        <v>1</v>
      </c>
      <c r="E178" s="65">
        <v>3</v>
      </c>
      <c r="F178" s="37">
        <v>0</v>
      </c>
      <c r="G178" s="65">
        <f t="shared" si="7"/>
        <v>66</v>
      </c>
      <c r="H178" s="37"/>
      <c r="I178" s="63"/>
    </row>
    <row r="179" spans="1:9" s="34" customFormat="1">
      <c r="A179" s="39" t="s">
        <v>454</v>
      </c>
      <c r="B179" s="65">
        <f t="shared" si="6"/>
        <v>33</v>
      </c>
      <c r="C179" s="37">
        <v>32</v>
      </c>
      <c r="D179" s="37">
        <v>1</v>
      </c>
      <c r="E179" s="65">
        <v>0</v>
      </c>
      <c r="F179" s="37">
        <v>0</v>
      </c>
      <c r="G179" s="65">
        <f t="shared" si="7"/>
        <v>33</v>
      </c>
      <c r="H179" s="37"/>
      <c r="I179" s="63"/>
    </row>
    <row r="180" spans="1:9" s="34" customFormat="1">
      <c r="A180" s="39" t="s">
        <v>450</v>
      </c>
      <c r="B180" s="65">
        <f t="shared" si="6"/>
        <v>28</v>
      </c>
      <c r="C180" s="37">
        <v>25</v>
      </c>
      <c r="D180" s="37">
        <v>3</v>
      </c>
      <c r="E180" s="65">
        <v>0</v>
      </c>
      <c r="F180" s="37">
        <v>0</v>
      </c>
      <c r="G180" s="65">
        <f t="shared" si="7"/>
        <v>28</v>
      </c>
      <c r="H180" s="37"/>
    </row>
    <row r="181" spans="1:9" s="34" customFormat="1">
      <c r="A181" s="39" t="s">
        <v>447</v>
      </c>
      <c r="B181" s="65">
        <f t="shared" si="6"/>
        <v>30</v>
      </c>
      <c r="C181" s="65">
        <v>30</v>
      </c>
      <c r="D181" s="65">
        <v>0</v>
      </c>
      <c r="E181" s="65">
        <v>0</v>
      </c>
      <c r="F181" s="65">
        <v>0</v>
      </c>
      <c r="G181" s="65">
        <f t="shared" si="7"/>
        <v>30</v>
      </c>
      <c r="H181" s="37"/>
    </row>
    <row r="182" spans="1:9" s="34" customFormat="1">
      <c r="A182" s="39" t="s">
        <v>444</v>
      </c>
      <c r="B182" s="65">
        <f t="shared" si="6"/>
        <v>26</v>
      </c>
      <c r="C182" s="37">
        <v>23</v>
      </c>
      <c r="D182" s="37">
        <v>2</v>
      </c>
      <c r="E182" s="65">
        <v>1</v>
      </c>
      <c r="F182" s="37">
        <v>0</v>
      </c>
      <c r="G182" s="65">
        <f t="shared" si="7"/>
        <v>24</v>
      </c>
      <c r="H182" s="37"/>
    </row>
    <row r="183" spans="1:9" s="34" customFormat="1">
      <c r="A183" s="39" t="s">
        <v>441</v>
      </c>
      <c r="B183" s="65">
        <f t="shared" si="6"/>
        <v>16</v>
      </c>
      <c r="C183" s="37">
        <v>16</v>
      </c>
      <c r="D183" s="37">
        <v>0</v>
      </c>
      <c r="E183" s="65">
        <v>0</v>
      </c>
      <c r="F183" s="37">
        <v>0</v>
      </c>
      <c r="G183" s="65">
        <f t="shared" si="7"/>
        <v>16</v>
      </c>
      <c r="H183" s="37"/>
    </row>
    <row r="184" spans="1:9" s="34" customFormat="1">
      <c r="A184" s="39" t="s">
        <v>439</v>
      </c>
      <c r="B184" s="65">
        <f t="shared" si="6"/>
        <v>20</v>
      </c>
      <c r="C184" s="37">
        <v>17</v>
      </c>
      <c r="D184" s="37">
        <v>1</v>
      </c>
      <c r="E184" s="65">
        <v>2</v>
      </c>
      <c r="F184" s="37">
        <v>0</v>
      </c>
      <c r="G184" s="65">
        <f t="shared" si="7"/>
        <v>16</v>
      </c>
      <c r="H184" s="37"/>
    </row>
    <row r="185" spans="1:9" s="34" customFormat="1">
      <c r="A185" s="39" t="s">
        <v>437</v>
      </c>
      <c r="B185" s="65">
        <f t="shared" si="6"/>
        <v>21</v>
      </c>
      <c r="C185" s="37">
        <v>18</v>
      </c>
      <c r="D185" s="37">
        <v>3</v>
      </c>
      <c r="E185" s="65">
        <v>0</v>
      </c>
      <c r="F185" s="37">
        <v>0</v>
      </c>
      <c r="G185" s="65">
        <f t="shared" si="7"/>
        <v>21</v>
      </c>
      <c r="H185" s="37"/>
    </row>
    <row r="186" spans="1:9" s="34" customFormat="1">
      <c r="A186" s="39" t="s">
        <v>445</v>
      </c>
      <c r="B186" s="65">
        <f t="shared" si="6"/>
        <v>15</v>
      </c>
      <c r="C186" s="37">
        <v>15</v>
      </c>
      <c r="D186" s="37">
        <v>0</v>
      </c>
      <c r="E186" s="65">
        <v>0</v>
      </c>
      <c r="F186" s="37">
        <v>0</v>
      </c>
      <c r="G186" s="65">
        <f t="shared" si="7"/>
        <v>15</v>
      </c>
      <c r="H186" s="37"/>
    </row>
    <row r="187" spans="1:9" s="34" customFormat="1">
      <c r="A187" s="39" t="s">
        <v>434</v>
      </c>
      <c r="B187" s="65">
        <f t="shared" si="6"/>
        <v>41</v>
      </c>
      <c r="C187" s="37">
        <v>40</v>
      </c>
      <c r="D187" s="37">
        <v>1</v>
      </c>
      <c r="E187" s="65">
        <v>0</v>
      </c>
      <c r="F187" s="37">
        <v>0</v>
      </c>
      <c r="G187" s="65">
        <f t="shared" si="7"/>
        <v>41</v>
      </c>
      <c r="H187" s="37"/>
    </row>
    <row r="188" spans="1:9" s="34" customFormat="1">
      <c r="A188" s="13" t="s">
        <v>433</v>
      </c>
      <c r="B188" s="65">
        <f t="shared" si="6"/>
        <v>33</v>
      </c>
      <c r="C188" s="37">
        <v>30</v>
      </c>
      <c r="D188" s="37">
        <v>2</v>
      </c>
      <c r="E188" s="65">
        <v>1</v>
      </c>
      <c r="F188" s="37">
        <v>0</v>
      </c>
      <c r="G188" s="65">
        <f t="shared" si="7"/>
        <v>31</v>
      </c>
      <c r="H188" s="37"/>
    </row>
    <row r="189" spans="1:9" s="34" customFormat="1">
      <c r="A189" s="13" t="s">
        <v>429</v>
      </c>
      <c r="B189" s="65">
        <f t="shared" si="6"/>
        <v>27</v>
      </c>
      <c r="C189" s="37">
        <v>23</v>
      </c>
      <c r="D189" s="37">
        <v>3</v>
      </c>
      <c r="E189" s="65">
        <v>1</v>
      </c>
      <c r="F189" s="37">
        <v>0</v>
      </c>
      <c r="G189" s="65">
        <f t="shared" si="7"/>
        <v>25</v>
      </c>
      <c r="H189" s="37"/>
    </row>
    <row r="190" spans="1:9" s="34" customFormat="1">
      <c r="A190" s="13" t="s">
        <v>425</v>
      </c>
      <c r="B190" s="65">
        <f t="shared" si="6"/>
        <v>61</v>
      </c>
      <c r="C190" s="37">
        <v>55</v>
      </c>
      <c r="D190" s="37">
        <v>6</v>
      </c>
      <c r="E190" s="65">
        <v>0</v>
      </c>
      <c r="F190" s="37">
        <v>0</v>
      </c>
      <c r="G190" s="65">
        <f t="shared" si="7"/>
        <v>61</v>
      </c>
      <c r="H190" s="37"/>
    </row>
    <row r="191" spans="1:9" s="34" customFormat="1">
      <c r="A191" s="13" t="s">
        <v>416</v>
      </c>
      <c r="B191" s="65">
        <f t="shared" si="6"/>
        <v>30</v>
      </c>
      <c r="C191" s="37">
        <v>29</v>
      </c>
      <c r="D191" s="37">
        <v>1</v>
      </c>
      <c r="E191" s="65">
        <v>0</v>
      </c>
      <c r="F191" s="37">
        <v>0</v>
      </c>
      <c r="G191" s="65">
        <f t="shared" si="7"/>
        <v>30</v>
      </c>
      <c r="H191" s="37"/>
    </row>
    <row r="192" spans="1:9" s="34" customFormat="1">
      <c r="A192" s="13" t="s">
        <v>415</v>
      </c>
      <c r="B192" s="65">
        <f t="shared" si="6"/>
        <v>25</v>
      </c>
      <c r="C192" s="37">
        <v>22</v>
      </c>
      <c r="D192" s="37">
        <v>2</v>
      </c>
      <c r="E192" s="65">
        <v>0</v>
      </c>
      <c r="F192" s="37">
        <v>1</v>
      </c>
      <c r="G192" s="65">
        <f t="shared" si="7"/>
        <v>23</v>
      </c>
      <c r="H192" s="37"/>
    </row>
    <row r="193" spans="1:11" s="34" customFormat="1">
      <c r="A193" s="13" t="s">
        <v>410</v>
      </c>
      <c r="B193" s="65">
        <f t="shared" si="6"/>
        <v>31</v>
      </c>
      <c r="C193" s="37">
        <v>30</v>
      </c>
      <c r="D193" s="37">
        <v>1</v>
      </c>
      <c r="E193" s="65">
        <v>0</v>
      </c>
      <c r="F193" s="37">
        <v>0</v>
      </c>
      <c r="G193" s="65">
        <f t="shared" si="7"/>
        <v>31</v>
      </c>
      <c r="H193" s="37"/>
    </row>
    <row r="194" spans="1:11" s="34" customFormat="1">
      <c r="A194" s="13" t="s">
        <v>408</v>
      </c>
      <c r="B194" s="65">
        <f t="shared" si="6"/>
        <v>15</v>
      </c>
      <c r="C194" s="37">
        <v>14</v>
      </c>
      <c r="D194" s="37">
        <v>0</v>
      </c>
      <c r="E194" s="65">
        <v>1</v>
      </c>
      <c r="F194" s="37">
        <v>0</v>
      </c>
      <c r="G194" s="65">
        <f t="shared" si="7"/>
        <v>13</v>
      </c>
      <c r="H194" s="37"/>
    </row>
    <row r="195" spans="1:11" s="34" customFormat="1">
      <c r="A195" s="13" t="s">
        <v>405</v>
      </c>
      <c r="B195" s="65">
        <f t="shared" si="6"/>
        <v>12</v>
      </c>
      <c r="C195" s="37">
        <v>12</v>
      </c>
      <c r="D195" s="37">
        <v>0</v>
      </c>
      <c r="E195" s="65">
        <v>0</v>
      </c>
      <c r="F195" s="37">
        <v>0</v>
      </c>
      <c r="G195" s="65">
        <f t="shared" si="7"/>
        <v>12</v>
      </c>
      <c r="H195" s="37"/>
    </row>
    <row r="196" spans="1:11" s="34" customFormat="1">
      <c r="A196" s="13" t="s">
        <v>403</v>
      </c>
      <c r="B196" s="65">
        <f t="shared" si="6"/>
        <v>15</v>
      </c>
      <c r="C196" s="37">
        <v>15</v>
      </c>
      <c r="D196" s="37">
        <v>0</v>
      </c>
      <c r="E196" s="65">
        <v>0</v>
      </c>
      <c r="F196" s="37">
        <v>0</v>
      </c>
      <c r="G196" s="65">
        <f t="shared" si="7"/>
        <v>15</v>
      </c>
      <c r="H196" s="37"/>
    </row>
    <row r="197" spans="1:11" s="34" customFormat="1">
      <c r="A197" s="13" t="s">
        <v>401</v>
      </c>
      <c r="B197" s="65">
        <f t="shared" si="6"/>
        <v>21</v>
      </c>
      <c r="C197" s="37">
        <v>20</v>
      </c>
      <c r="D197" s="37">
        <v>0</v>
      </c>
      <c r="E197" s="65">
        <v>1</v>
      </c>
      <c r="F197" s="37">
        <v>0</v>
      </c>
      <c r="G197" s="65">
        <f t="shared" si="7"/>
        <v>19</v>
      </c>
      <c r="H197" s="37"/>
    </row>
    <row r="198" spans="1:11">
      <c r="A198" s="13" t="s">
        <v>398</v>
      </c>
      <c r="B198" s="65">
        <f t="shared" si="6"/>
        <v>12</v>
      </c>
      <c r="C198" s="37">
        <v>11</v>
      </c>
      <c r="D198" s="37">
        <v>1</v>
      </c>
      <c r="E198" s="65">
        <v>0</v>
      </c>
      <c r="F198" s="37">
        <v>0</v>
      </c>
      <c r="G198" s="65">
        <f t="shared" si="7"/>
        <v>12</v>
      </c>
      <c r="H198" s="37"/>
      <c r="I198" s="34"/>
      <c r="J198" s="34"/>
      <c r="K198" s="34"/>
    </row>
    <row r="199" spans="1:11">
      <c r="A199" s="13" t="s">
        <v>396</v>
      </c>
      <c r="B199" s="65">
        <f t="shared" si="6"/>
        <v>24</v>
      </c>
      <c r="C199" s="37">
        <v>24</v>
      </c>
      <c r="D199" s="37">
        <v>0</v>
      </c>
      <c r="E199" s="65">
        <v>0</v>
      </c>
      <c r="F199" s="37">
        <v>0</v>
      </c>
      <c r="G199" s="65">
        <f t="shared" si="7"/>
        <v>24</v>
      </c>
      <c r="H199" s="37"/>
      <c r="I199" s="34"/>
      <c r="J199" s="34"/>
      <c r="K199" s="34"/>
    </row>
    <row r="200" spans="1:11">
      <c r="A200" s="13" t="s">
        <v>394</v>
      </c>
      <c r="B200" s="65">
        <f t="shared" si="6"/>
        <v>26</v>
      </c>
      <c r="C200" s="37">
        <v>25</v>
      </c>
      <c r="D200" s="37">
        <v>1</v>
      </c>
      <c r="E200" s="65">
        <v>0</v>
      </c>
      <c r="F200" s="37">
        <v>0</v>
      </c>
      <c r="G200" s="65">
        <f t="shared" si="7"/>
        <v>26</v>
      </c>
      <c r="H200" s="37"/>
      <c r="I200" s="34"/>
      <c r="J200" s="34"/>
      <c r="K200" s="34"/>
    </row>
    <row r="201" spans="1:11">
      <c r="A201" s="13" t="s">
        <v>391</v>
      </c>
      <c r="B201" s="65">
        <f t="shared" si="6"/>
        <v>13</v>
      </c>
      <c r="C201" s="37">
        <v>10</v>
      </c>
      <c r="D201" s="37">
        <v>3</v>
      </c>
      <c r="E201" s="65">
        <v>0</v>
      </c>
      <c r="F201" s="37">
        <v>0</v>
      </c>
      <c r="G201" s="65">
        <f t="shared" si="7"/>
        <v>13</v>
      </c>
      <c r="H201" s="37"/>
      <c r="I201" s="34"/>
      <c r="J201" s="34"/>
      <c r="K201" s="34"/>
    </row>
    <row r="202" spans="1:11">
      <c r="A202" s="13" t="s">
        <v>389</v>
      </c>
      <c r="B202" s="65">
        <f t="shared" si="6"/>
        <v>48</v>
      </c>
      <c r="C202" s="37">
        <v>45</v>
      </c>
      <c r="D202" s="37">
        <v>2</v>
      </c>
      <c r="E202" s="65">
        <v>0</v>
      </c>
      <c r="F202" s="37">
        <v>1</v>
      </c>
      <c r="G202" s="65">
        <f t="shared" si="7"/>
        <v>46</v>
      </c>
      <c r="H202" s="37"/>
      <c r="I202" s="34"/>
      <c r="J202" s="34"/>
      <c r="K202" s="34"/>
    </row>
    <row r="203" spans="1:11">
      <c r="A203" s="13" t="s">
        <v>382</v>
      </c>
      <c r="B203" s="65">
        <f t="shared" si="6"/>
        <v>19</v>
      </c>
      <c r="C203" s="37">
        <v>15</v>
      </c>
      <c r="D203" s="37">
        <v>3</v>
      </c>
      <c r="E203" s="65">
        <v>1</v>
      </c>
      <c r="F203" s="37">
        <v>0</v>
      </c>
      <c r="G203" s="65">
        <f t="shared" si="7"/>
        <v>17</v>
      </c>
      <c r="H203" s="37"/>
      <c r="I203" s="34"/>
      <c r="J203" s="34"/>
      <c r="K203" s="34"/>
    </row>
    <row r="204" spans="1:11">
      <c r="A204" s="13" t="s">
        <v>381</v>
      </c>
      <c r="B204" s="65">
        <f t="shared" si="6"/>
        <v>14</v>
      </c>
      <c r="C204" s="37">
        <v>14</v>
      </c>
      <c r="D204" s="37">
        <v>0</v>
      </c>
      <c r="E204" s="65">
        <v>0</v>
      </c>
      <c r="F204" s="37">
        <v>0</v>
      </c>
      <c r="G204" s="65">
        <f t="shared" si="7"/>
        <v>14</v>
      </c>
      <c r="H204" s="37"/>
      <c r="I204" s="34"/>
      <c r="J204" s="34"/>
      <c r="K204" s="34"/>
    </row>
    <row r="205" spans="1:11">
      <c r="A205" s="13" t="s">
        <v>376</v>
      </c>
      <c r="B205" s="65">
        <f t="shared" si="6"/>
        <v>24</v>
      </c>
      <c r="C205" s="37">
        <v>18</v>
      </c>
      <c r="D205" s="37">
        <v>3</v>
      </c>
      <c r="E205" s="65">
        <v>3</v>
      </c>
      <c r="F205" s="37">
        <v>0</v>
      </c>
      <c r="G205" s="65">
        <f t="shared" si="7"/>
        <v>18</v>
      </c>
      <c r="H205" s="37"/>
      <c r="I205" s="34"/>
      <c r="J205" s="34"/>
      <c r="K205" s="34"/>
    </row>
    <row r="206" spans="1:11">
      <c r="A206" s="13" t="s">
        <v>374</v>
      </c>
      <c r="B206" s="65">
        <f t="shared" si="6"/>
        <v>15</v>
      </c>
      <c r="C206" s="37">
        <v>11</v>
      </c>
      <c r="D206" s="37">
        <v>1</v>
      </c>
      <c r="E206" s="65">
        <v>3</v>
      </c>
      <c r="F206" s="37">
        <v>0</v>
      </c>
      <c r="G206" s="65">
        <f t="shared" si="7"/>
        <v>9</v>
      </c>
      <c r="H206" s="37"/>
      <c r="I206" s="34"/>
      <c r="J206" s="34"/>
      <c r="K206" s="34"/>
    </row>
    <row r="207" spans="1:11">
      <c r="A207" s="13" t="s">
        <v>371</v>
      </c>
      <c r="B207" s="65">
        <f t="shared" si="6"/>
        <v>9</v>
      </c>
      <c r="C207" s="37">
        <v>8</v>
      </c>
      <c r="D207" s="37">
        <v>0</v>
      </c>
      <c r="E207" s="65">
        <v>1</v>
      </c>
      <c r="F207" s="37">
        <v>0</v>
      </c>
      <c r="G207" s="65">
        <f t="shared" si="7"/>
        <v>7</v>
      </c>
      <c r="H207" s="37"/>
      <c r="I207" s="34"/>
      <c r="J207" s="34"/>
      <c r="K207" s="34"/>
    </row>
    <row r="208" spans="1:11">
      <c r="A208" s="13" t="s">
        <v>369</v>
      </c>
      <c r="B208" s="65">
        <f t="shared" si="6"/>
        <v>7</v>
      </c>
      <c r="C208" s="37">
        <v>7</v>
      </c>
      <c r="D208" s="37">
        <v>0</v>
      </c>
      <c r="E208" s="65">
        <v>0</v>
      </c>
      <c r="F208" s="37">
        <v>0</v>
      </c>
      <c r="G208" s="65">
        <f t="shared" si="7"/>
        <v>7</v>
      </c>
      <c r="H208" s="37"/>
      <c r="I208" s="34"/>
      <c r="J208" s="34"/>
      <c r="K208" s="34"/>
    </row>
    <row r="209" spans="1:11">
      <c r="A209" s="13" t="s">
        <v>365</v>
      </c>
      <c r="B209" s="65">
        <f t="shared" si="6"/>
        <v>14</v>
      </c>
      <c r="C209" s="37">
        <v>8</v>
      </c>
      <c r="D209" s="37">
        <v>0</v>
      </c>
      <c r="E209" s="65">
        <v>6</v>
      </c>
      <c r="F209" s="37">
        <v>0</v>
      </c>
      <c r="G209" s="65">
        <f t="shared" si="7"/>
        <v>2</v>
      </c>
      <c r="H209" s="37"/>
      <c r="I209" s="34"/>
      <c r="J209" s="34"/>
      <c r="K209" s="34"/>
    </row>
    <row r="210" spans="1:11">
      <c r="A210" s="13" t="s">
        <v>363</v>
      </c>
      <c r="B210" s="65">
        <f t="shared" si="6"/>
        <v>10</v>
      </c>
      <c r="C210" s="37">
        <v>8</v>
      </c>
      <c r="D210" s="37">
        <v>0</v>
      </c>
      <c r="E210" s="65">
        <v>1</v>
      </c>
      <c r="F210" s="37">
        <v>1</v>
      </c>
      <c r="G210" s="65">
        <f t="shared" si="7"/>
        <v>6</v>
      </c>
      <c r="H210" s="37"/>
      <c r="I210" s="34"/>
      <c r="J210" s="34"/>
      <c r="K210" s="34"/>
    </row>
    <row r="211" spans="1:11">
      <c r="A211" s="13" t="s">
        <v>361</v>
      </c>
      <c r="B211" s="65">
        <f t="shared" si="6"/>
        <v>13</v>
      </c>
      <c r="C211" s="37">
        <v>9</v>
      </c>
      <c r="D211" s="37">
        <v>0</v>
      </c>
      <c r="E211" s="65">
        <v>4</v>
      </c>
      <c r="F211" s="37">
        <v>0</v>
      </c>
      <c r="G211" s="65">
        <f t="shared" si="7"/>
        <v>5</v>
      </c>
      <c r="H211" s="37"/>
      <c r="I211" s="34"/>
      <c r="J211" s="34"/>
      <c r="K211" s="34"/>
    </row>
    <row r="212" spans="1:11" s="34" customFormat="1">
      <c r="A212" s="13" t="s">
        <v>358</v>
      </c>
      <c r="B212" s="65">
        <f t="shared" si="6"/>
        <v>28</v>
      </c>
      <c r="C212" s="37">
        <v>14</v>
      </c>
      <c r="D212" s="37">
        <v>1</v>
      </c>
      <c r="E212" s="65">
        <v>10</v>
      </c>
      <c r="F212" s="37">
        <v>3</v>
      </c>
      <c r="G212" s="65">
        <f t="shared" si="7"/>
        <v>2</v>
      </c>
      <c r="H212" s="37"/>
      <c r="J212"/>
      <c r="K212"/>
    </row>
    <row r="213" spans="1:11">
      <c r="A213" s="13" t="s">
        <v>355</v>
      </c>
      <c r="B213" s="65">
        <f t="shared" si="6"/>
        <v>20</v>
      </c>
      <c r="C213" s="37">
        <v>7</v>
      </c>
      <c r="D213" s="37">
        <v>1</v>
      </c>
      <c r="E213" s="65">
        <v>12</v>
      </c>
      <c r="F213" s="37">
        <v>0</v>
      </c>
      <c r="G213" s="65">
        <f t="shared" si="7"/>
        <v>-4</v>
      </c>
      <c r="H213" s="37"/>
    </row>
    <row r="214" spans="1:11">
      <c r="A214" s="13" t="s">
        <v>353</v>
      </c>
      <c r="B214" s="65">
        <f t="shared" si="6"/>
        <v>53</v>
      </c>
      <c r="C214" s="37">
        <v>30</v>
      </c>
      <c r="D214" s="37">
        <v>0</v>
      </c>
      <c r="E214" s="65">
        <v>18</v>
      </c>
      <c r="F214" s="37">
        <v>5</v>
      </c>
      <c r="G214" s="65">
        <f t="shared" si="7"/>
        <v>7</v>
      </c>
      <c r="H214" s="37"/>
    </row>
    <row r="215" spans="1:11">
      <c r="A215" s="13" t="s">
        <v>349</v>
      </c>
      <c r="B215" s="65">
        <f t="shared" si="6"/>
        <v>28</v>
      </c>
      <c r="C215" s="37">
        <v>17</v>
      </c>
      <c r="D215" s="37">
        <v>0</v>
      </c>
      <c r="E215" s="65">
        <v>10</v>
      </c>
      <c r="F215" s="37">
        <v>1</v>
      </c>
      <c r="G215" s="65">
        <f t="shared" si="7"/>
        <v>6</v>
      </c>
      <c r="H215" s="37"/>
    </row>
    <row r="216" spans="1:11" s="34" customFormat="1">
      <c r="A216" s="13" t="s">
        <v>347</v>
      </c>
      <c r="B216" s="65">
        <f t="shared" si="6"/>
        <v>18</v>
      </c>
      <c r="C216" s="37">
        <v>11</v>
      </c>
      <c r="D216" s="37">
        <v>0</v>
      </c>
      <c r="E216" s="65">
        <v>3</v>
      </c>
      <c r="F216" s="37">
        <v>4</v>
      </c>
      <c r="G216" s="65">
        <f t="shared" si="7"/>
        <v>4</v>
      </c>
      <c r="H216" s="37"/>
      <c r="I216"/>
      <c r="J216"/>
      <c r="K216"/>
    </row>
    <row r="217" spans="1:11" s="34" customFormat="1">
      <c r="A217" s="13" t="s">
        <v>346</v>
      </c>
      <c r="B217" s="65">
        <f t="shared" si="6"/>
        <v>22</v>
      </c>
      <c r="C217" s="37">
        <v>12</v>
      </c>
      <c r="D217" s="37">
        <v>0</v>
      </c>
      <c r="E217" s="65">
        <v>8</v>
      </c>
      <c r="F217" s="37">
        <v>2</v>
      </c>
      <c r="G217" s="65">
        <f t="shared" si="7"/>
        <v>2</v>
      </c>
      <c r="H217" s="37"/>
      <c r="I217"/>
      <c r="J217"/>
      <c r="K217"/>
    </row>
    <row r="218" spans="1:11">
      <c r="A218" s="13" t="s">
        <v>342</v>
      </c>
      <c r="B218" s="65">
        <f t="shared" ref="B218:B281" si="8">SUM(C218:F218)</f>
        <v>21</v>
      </c>
      <c r="C218" s="37">
        <v>10</v>
      </c>
      <c r="D218" s="37">
        <v>0</v>
      </c>
      <c r="E218" s="65">
        <v>7</v>
      </c>
      <c r="F218" s="37">
        <v>4</v>
      </c>
      <c r="G218" s="65">
        <f t="shared" ref="G218:G281" si="9">C218+D218-E218-F218</f>
        <v>-1</v>
      </c>
      <c r="H218" s="37"/>
    </row>
    <row r="219" spans="1:11">
      <c r="A219" s="13" t="s">
        <v>340</v>
      </c>
      <c r="B219" s="65">
        <f t="shared" si="8"/>
        <v>22</v>
      </c>
      <c r="C219" s="37">
        <v>14</v>
      </c>
      <c r="D219" s="37">
        <v>0</v>
      </c>
      <c r="E219" s="65">
        <v>3</v>
      </c>
      <c r="F219" s="37">
        <v>5</v>
      </c>
      <c r="G219" s="65">
        <f t="shared" si="9"/>
        <v>6</v>
      </c>
      <c r="H219" s="37"/>
    </row>
    <row r="220" spans="1:11">
      <c r="A220" s="13" t="s">
        <v>337</v>
      </c>
      <c r="B220" s="65">
        <f t="shared" si="8"/>
        <v>10</v>
      </c>
      <c r="C220" s="37">
        <v>8</v>
      </c>
      <c r="D220" s="37">
        <v>0</v>
      </c>
      <c r="E220" s="65">
        <v>1</v>
      </c>
      <c r="F220" s="37">
        <v>1</v>
      </c>
      <c r="G220" s="65">
        <f t="shared" si="9"/>
        <v>6</v>
      </c>
      <c r="H220" s="37"/>
    </row>
    <row r="221" spans="1:11" s="34" customFormat="1">
      <c r="A221" s="13" t="s">
        <v>334</v>
      </c>
      <c r="B221" s="65">
        <f t="shared" si="8"/>
        <v>29</v>
      </c>
      <c r="C221" s="37">
        <v>23</v>
      </c>
      <c r="D221" s="37">
        <v>2</v>
      </c>
      <c r="E221" s="65">
        <v>2</v>
      </c>
      <c r="F221" s="37">
        <v>2</v>
      </c>
      <c r="G221" s="65">
        <f t="shared" si="9"/>
        <v>21</v>
      </c>
      <c r="H221" s="37"/>
      <c r="I221"/>
      <c r="J221"/>
      <c r="K221"/>
    </row>
    <row r="222" spans="1:11">
      <c r="A222" s="13" t="s">
        <v>332</v>
      </c>
      <c r="B222" s="65">
        <f t="shared" si="8"/>
        <v>18</v>
      </c>
      <c r="C222" s="37">
        <v>16</v>
      </c>
      <c r="D222" s="37">
        <v>0</v>
      </c>
      <c r="E222" s="65">
        <v>2</v>
      </c>
      <c r="F222" s="37">
        <v>0</v>
      </c>
      <c r="G222" s="65">
        <f t="shared" si="9"/>
        <v>14</v>
      </c>
      <c r="H222" s="37"/>
    </row>
    <row r="223" spans="1:11" s="34" customFormat="1">
      <c r="A223" s="13" t="s">
        <v>330</v>
      </c>
      <c r="B223" s="65">
        <f t="shared" si="8"/>
        <v>29</v>
      </c>
      <c r="C223" s="37">
        <v>27</v>
      </c>
      <c r="D223" s="37">
        <v>0</v>
      </c>
      <c r="E223" s="65">
        <v>2</v>
      </c>
      <c r="F223" s="37">
        <v>0</v>
      </c>
      <c r="G223" s="65">
        <f t="shared" si="9"/>
        <v>25</v>
      </c>
      <c r="H223" s="37"/>
      <c r="I223"/>
      <c r="J223"/>
      <c r="K223"/>
    </row>
    <row r="224" spans="1:11">
      <c r="A224" s="13" t="s">
        <v>328</v>
      </c>
      <c r="B224" s="65">
        <f t="shared" si="8"/>
        <v>27</v>
      </c>
      <c r="C224" s="15">
        <v>22</v>
      </c>
      <c r="D224" s="15">
        <v>0</v>
      </c>
      <c r="E224" s="65">
        <v>5</v>
      </c>
      <c r="F224" s="15">
        <v>0</v>
      </c>
      <c r="G224" s="65">
        <f t="shared" si="9"/>
        <v>17</v>
      </c>
      <c r="H224" s="37"/>
    </row>
    <row r="225" spans="1:11">
      <c r="A225" s="13" t="s">
        <v>327</v>
      </c>
      <c r="B225" s="65">
        <f t="shared" si="8"/>
        <v>18</v>
      </c>
      <c r="C225" s="37">
        <v>15</v>
      </c>
      <c r="D225" s="37">
        <v>0</v>
      </c>
      <c r="E225" s="65">
        <v>2</v>
      </c>
      <c r="F225" s="37">
        <v>1</v>
      </c>
      <c r="G225" s="65">
        <f t="shared" si="9"/>
        <v>12</v>
      </c>
      <c r="H225" s="37"/>
    </row>
    <row r="226" spans="1:11">
      <c r="A226" s="39" t="s">
        <v>324</v>
      </c>
      <c r="B226" s="65">
        <f t="shared" si="8"/>
        <v>52</v>
      </c>
      <c r="C226" s="9">
        <v>47</v>
      </c>
      <c r="D226" s="9">
        <v>3</v>
      </c>
      <c r="E226" s="63">
        <v>0</v>
      </c>
      <c r="F226" s="9">
        <v>2</v>
      </c>
      <c r="G226" s="65">
        <f t="shared" si="9"/>
        <v>48</v>
      </c>
      <c r="H226" s="37"/>
      <c r="J226" s="34"/>
      <c r="K226" s="34"/>
    </row>
    <row r="227" spans="1:11">
      <c r="A227" s="39" t="s">
        <v>322</v>
      </c>
      <c r="B227" s="65">
        <f t="shared" si="8"/>
        <v>37</v>
      </c>
      <c r="C227" s="9">
        <v>31</v>
      </c>
      <c r="D227" s="9">
        <v>0</v>
      </c>
      <c r="E227" s="63">
        <v>5</v>
      </c>
      <c r="F227" s="9">
        <v>1</v>
      </c>
      <c r="G227" s="65">
        <f t="shared" si="9"/>
        <v>25</v>
      </c>
      <c r="H227" s="37"/>
      <c r="I227" s="34"/>
    </row>
    <row r="228" spans="1:11">
      <c r="A228" s="39" t="s">
        <v>325</v>
      </c>
      <c r="B228" s="65">
        <f t="shared" si="8"/>
        <v>27</v>
      </c>
      <c r="C228" s="9">
        <v>22</v>
      </c>
      <c r="D228" s="9">
        <v>3</v>
      </c>
      <c r="E228" s="63">
        <v>2</v>
      </c>
      <c r="F228" s="9">
        <v>0</v>
      </c>
      <c r="G228" s="65">
        <f t="shared" si="9"/>
        <v>23</v>
      </c>
      <c r="H228" s="37"/>
    </row>
    <row r="229" spans="1:11">
      <c r="A229" s="39" t="s">
        <v>314</v>
      </c>
      <c r="B229" s="65">
        <f t="shared" si="8"/>
        <v>30</v>
      </c>
      <c r="C229" s="9">
        <v>26</v>
      </c>
      <c r="D229" s="9">
        <v>1</v>
      </c>
      <c r="E229" s="63">
        <v>1</v>
      </c>
      <c r="F229" s="9">
        <v>2</v>
      </c>
      <c r="G229" s="65">
        <f t="shared" si="9"/>
        <v>24</v>
      </c>
      <c r="H229" s="37"/>
    </row>
    <row r="230" spans="1:11">
      <c r="A230" s="39" t="s">
        <v>313</v>
      </c>
      <c r="B230" s="65">
        <f t="shared" si="8"/>
        <v>19</v>
      </c>
      <c r="C230" s="15">
        <v>15</v>
      </c>
      <c r="D230" s="15">
        <v>3</v>
      </c>
      <c r="E230" s="65">
        <v>1</v>
      </c>
      <c r="F230" s="15">
        <v>0</v>
      </c>
      <c r="G230" s="65">
        <f t="shared" si="9"/>
        <v>17</v>
      </c>
      <c r="H230" s="37"/>
      <c r="J230" s="34"/>
      <c r="K230" s="34"/>
    </row>
    <row r="231" spans="1:11">
      <c r="A231" s="8" t="s">
        <v>311</v>
      </c>
      <c r="B231" s="65">
        <f t="shared" si="8"/>
        <v>15</v>
      </c>
      <c r="C231" s="15">
        <v>14</v>
      </c>
      <c r="D231" s="15">
        <v>0</v>
      </c>
      <c r="E231" s="65">
        <v>1</v>
      </c>
      <c r="F231" s="15">
        <v>0</v>
      </c>
      <c r="G231" s="65">
        <f t="shared" si="9"/>
        <v>13</v>
      </c>
      <c r="H231" s="37"/>
      <c r="I231" s="34"/>
      <c r="J231" s="34"/>
      <c r="K231" s="34"/>
    </row>
    <row r="232" spans="1:11">
      <c r="A232" s="8" t="s">
        <v>309</v>
      </c>
      <c r="B232" s="65">
        <f t="shared" si="8"/>
        <v>18</v>
      </c>
      <c r="C232" s="15">
        <v>17</v>
      </c>
      <c r="D232" s="15">
        <v>1</v>
      </c>
      <c r="E232" s="65">
        <v>0</v>
      </c>
      <c r="F232" s="15">
        <v>0</v>
      </c>
      <c r="G232" s="65">
        <f t="shared" si="9"/>
        <v>18</v>
      </c>
      <c r="H232" s="37"/>
      <c r="I232" s="34"/>
    </row>
    <row r="233" spans="1:11">
      <c r="A233" s="8" t="s">
        <v>307</v>
      </c>
      <c r="B233" s="65">
        <f t="shared" si="8"/>
        <v>30</v>
      </c>
      <c r="C233" s="15">
        <v>28</v>
      </c>
      <c r="D233" s="15">
        <v>1</v>
      </c>
      <c r="E233" s="65">
        <v>1</v>
      </c>
      <c r="F233" s="15">
        <v>0</v>
      </c>
      <c r="G233" s="65">
        <f t="shared" si="9"/>
        <v>28</v>
      </c>
      <c r="H233" s="37"/>
    </row>
    <row r="234" spans="1:11">
      <c r="A234" s="8" t="s">
        <v>305</v>
      </c>
      <c r="B234" s="65">
        <f t="shared" si="8"/>
        <v>14</v>
      </c>
      <c r="C234" s="15">
        <v>12</v>
      </c>
      <c r="D234" s="15">
        <v>0</v>
      </c>
      <c r="E234" s="65">
        <v>1</v>
      </c>
      <c r="F234" s="15">
        <v>1</v>
      </c>
      <c r="G234" s="65">
        <f t="shared" si="9"/>
        <v>10</v>
      </c>
      <c r="H234" s="37"/>
    </row>
    <row r="235" spans="1:11">
      <c r="A235" s="8" t="s">
        <v>302</v>
      </c>
      <c r="B235" s="65">
        <f t="shared" si="8"/>
        <v>26</v>
      </c>
      <c r="C235" s="15">
        <v>25</v>
      </c>
      <c r="D235" s="15">
        <v>1</v>
      </c>
      <c r="E235" s="65">
        <v>0</v>
      </c>
      <c r="F235" s="15">
        <v>0</v>
      </c>
      <c r="G235" s="65">
        <f t="shared" si="9"/>
        <v>26</v>
      </c>
      <c r="H235" s="37"/>
      <c r="J235" s="34"/>
      <c r="K235" s="34"/>
    </row>
    <row r="236" spans="1:11">
      <c r="A236" s="8" t="s">
        <v>300</v>
      </c>
      <c r="B236" s="65">
        <f t="shared" si="8"/>
        <v>26</v>
      </c>
      <c r="C236" s="15">
        <v>26</v>
      </c>
      <c r="D236" s="15">
        <v>0</v>
      </c>
      <c r="E236" s="65">
        <v>0</v>
      </c>
      <c r="F236" s="15">
        <v>0</v>
      </c>
      <c r="G236" s="65">
        <f t="shared" si="9"/>
        <v>26</v>
      </c>
      <c r="H236" s="37"/>
      <c r="I236" s="34"/>
    </row>
    <row r="237" spans="1:11">
      <c r="A237" s="8" t="s">
        <v>298</v>
      </c>
      <c r="B237" s="65">
        <f t="shared" si="8"/>
        <v>21</v>
      </c>
      <c r="C237" s="15">
        <v>21</v>
      </c>
      <c r="D237" s="15">
        <v>0</v>
      </c>
      <c r="E237" s="65">
        <v>0</v>
      </c>
      <c r="F237" s="15">
        <v>0</v>
      </c>
      <c r="G237" s="65">
        <f t="shared" si="9"/>
        <v>21</v>
      </c>
      <c r="H237" s="37"/>
      <c r="J237" s="34"/>
      <c r="K237" s="34"/>
    </row>
    <row r="238" spans="1:11">
      <c r="A238" s="8" t="s">
        <v>296</v>
      </c>
      <c r="B238" s="65">
        <f t="shared" si="8"/>
        <v>53</v>
      </c>
      <c r="C238" s="9">
        <v>53</v>
      </c>
      <c r="D238" s="9">
        <v>0</v>
      </c>
      <c r="E238" s="63">
        <v>0</v>
      </c>
      <c r="F238" s="9">
        <v>0</v>
      </c>
      <c r="G238" s="65">
        <f t="shared" si="9"/>
        <v>53</v>
      </c>
      <c r="H238" s="37"/>
      <c r="I238" s="34"/>
    </row>
    <row r="239" spans="1:11">
      <c r="A239" s="13" t="s">
        <v>293</v>
      </c>
      <c r="B239" s="65">
        <f t="shared" si="8"/>
        <v>31</v>
      </c>
      <c r="C239" s="15">
        <v>28</v>
      </c>
      <c r="D239" s="15">
        <v>1</v>
      </c>
      <c r="E239" s="65">
        <v>1</v>
      </c>
      <c r="F239" s="15">
        <v>1</v>
      </c>
      <c r="G239" s="65">
        <f t="shared" si="9"/>
        <v>27</v>
      </c>
      <c r="H239" s="37"/>
    </row>
    <row r="240" spans="1:11">
      <c r="A240" s="13" t="s">
        <v>289</v>
      </c>
      <c r="B240" s="65">
        <f t="shared" si="8"/>
        <v>33</v>
      </c>
      <c r="C240" s="33">
        <v>32</v>
      </c>
      <c r="D240" s="33">
        <v>1</v>
      </c>
      <c r="E240" s="63">
        <v>0</v>
      </c>
      <c r="F240" s="33">
        <v>0</v>
      </c>
      <c r="G240" s="65">
        <f t="shared" si="9"/>
        <v>33</v>
      </c>
      <c r="H240" s="37"/>
    </row>
    <row r="241" spans="1:8">
      <c r="A241" s="13" t="s">
        <v>287</v>
      </c>
      <c r="B241" s="65">
        <f t="shared" si="8"/>
        <v>23</v>
      </c>
      <c r="C241" s="9">
        <v>23</v>
      </c>
      <c r="D241" s="9">
        <v>0</v>
      </c>
      <c r="E241" s="63">
        <v>0</v>
      </c>
      <c r="F241" s="9">
        <v>0</v>
      </c>
      <c r="G241" s="65">
        <f t="shared" si="9"/>
        <v>23</v>
      </c>
      <c r="H241" s="37"/>
    </row>
    <row r="242" spans="1:8">
      <c r="A242" s="13" t="s">
        <v>285</v>
      </c>
      <c r="B242" s="65">
        <f t="shared" si="8"/>
        <v>20</v>
      </c>
      <c r="C242" s="15">
        <v>19</v>
      </c>
      <c r="D242" s="15">
        <v>0</v>
      </c>
      <c r="E242" s="65">
        <v>1</v>
      </c>
      <c r="F242" s="15">
        <v>0</v>
      </c>
      <c r="G242" s="65">
        <f t="shared" si="9"/>
        <v>18</v>
      </c>
      <c r="H242" s="37"/>
    </row>
    <row r="243" spans="1:8">
      <c r="A243" s="13" t="s">
        <v>283</v>
      </c>
      <c r="B243" s="65">
        <f t="shared" si="8"/>
        <v>13</v>
      </c>
      <c r="C243" s="15">
        <v>11</v>
      </c>
      <c r="D243" s="15">
        <v>0</v>
      </c>
      <c r="E243" s="65">
        <v>1</v>
      </c>
      <c r="F243" s="15">
        <v>1</v>
      </c>
      <c r="G243" s="65">
        <f t="shared" si="9"/>
        <v>9</v>
      </c>
      <c r="H243" s="37"/>
    </row>
    <row r="244" spans="1:8">
      <c r="A244" s="13" t="s">
        <v>280</v>
      </c>
      <c r="B244" s="65">
        <f t="shared" si="8"/>
        <v>16</v>
      </c>
      <c r="C244" s="37">
        <v>14</v>
      </c>
      <c r="D244" s="37">
        <v>1</v>
      </c>
      <c r="E244" s="65">
        <v>1</v>
      </c>
      <c r="F244" s="37">
        <v>0</v>
      </c>
      <c r="G244" s="65">
        <f t="shared" si="9"/>
        <v>14</v>
      </c>
      <c r="H244" s="37"/>
    </row>
    <row r="245" spans="1:8">
      <c r="A245" s="13" t="s">
        <v>279</v>
      </c>
      <c r="B245" s="65">
        <f t="shared" si="8"/>
        <v>22</v>
      </c>
      <c r="C245" s="37">
        <v>21</v>
      </c>
      <c r="D245" s="37">
        <v>1</v>
      </c>
      <c r="E245" s="65">
        <v>0</v>
      </c>
      <c r="F245" s="37">
        <v>0</v>
      </c>
      <c r="G245" s="65">
        <f t="shared" si="9"/>
        <v>22</v>
      </c>
      <c r="H245" s="37"/>
    </row>
    <row r="246" spans="1:8">
      <c r="A246" s="13" t="s">
        <v>275</v>
      </c>
      <c r="B246" s="65">
        <f t="shared" si="8"/>
        <v>17</v>
      </c>
      <c r="C246" s="9">
        <v>17</v>
      </c>
      <c r="D246" s="9">
        <v>0</v>
      </c>
      <c r="E246" s="63">
        <v>0</v>
      </c>
      <c r="F246" s="9">
        <v>0</v>
      </c>
      <c r="G246" s="65">
        <f t="shared" si="9"/>
        <v>17</v>
      </c>
      <c r="H246" s="37"/>
    </row>
    <row r="247" spans="1:8">
      <c r="A247" s="13" t="s">
        <v>272</v>
      </c>
      <c r="B247" s="65">
        <f t="shared" si="8"/>
        <v>26</v>
      </c>
      <c r="C247" s="15">
        <v>25</v>
      </c>
      <c r="D247" s="15">
        <v>1</v>
      </c>
      <c r="E247" s="65">
        <v>0</v>
      </c>
      <c r="F247" s="15">
        <v>0</v>
      </c>
      <c r="G247" s="65">
        <f t="shared" si="9"/>
        <v>26</v>
      </c>
      <c r="H247" s="37"/>
    </row>
    <row r="248" spans="1:8">
      <c r="A248" s="13" t="s">
        <v>271</v>
      </c>
      <c r="B248" s="65">
        <f t="shared" si="8"/>
        <v>30</v>
      </c>
      <c r="C248" s="9">
        <v>28</v>
      </c>
      <c r="D248" s="9">
        <v>1</v>
      </c>
      <c r="E248" s="63">
        <v>0</v>
      </c>
      <c r="F248" s="9">
        <v>1</v>
      </c>
      <c r="G248" s="65">
        <f t="shared" si="9"/>
        <v>28</v>
      </c>
      <c r="H248" s="37"/>
    </row>
    <row r="249" spans="1:8">
      <c r="A249" s="13" t="s">
        <v>269</v>
      </c>
      <c r="B249" s="65">
        <f t="shared" si="8"/>
        <v>20</v>
      </c>
      <c r="C249" s="33">
        <v>18</v>
      </c>
      <c r="D249" s="33">
        <v>1</v>
      </c>
      <c r="E249" s="63">
        <v>1</v>
      </c>
      <c r="F249" s="33">
        <v>0</v>
      </c>
      <c r="G249" s="65">
        <f t="shared" si="9"/>
        <v>18</v>
      </c>
      <c r="H249" s="37"/>
    </row>
    <row r="250" spans="1:8">
      <c r="A250" s="13" t="s">
        <v>267</v>
      </c>
      <c r="B250" s="65">
        <f t="shared" si="8"/>
        <v>53</v>
      </c>
      <c r="C250" s="15">
        <v>51</v>
      </c>
      <c r="D250" s="15">
        <v>0</v>
      </c>
      <c r="E250" s="65">
        <v>1</v>
      </c>
      <c r="F250" s="15">
        <v>1</v>
      </c>
      <c r="G250" s="65">
        <f t="shared" si="9"/>
        <v>49</v>
      </c>
      <c r="H250" s="37"/>
    </row>
    <row r="251" spans="1:8">
      <c r="A251" s="13" t="s">
        <v>266</v>
      </c>
      <c r="B251" s="65">
        <f t="shared" si="8"/>
        <v>42</v>
      </c>
      <c r="C251" s="33">
        <v>40</v>
      </c>
      <c r="D251" s="33">
        <v>1</v>
      </c>
      <c r="E251" s="63">
        <v>1</v>
      </c>
      <c r="F251" s="33">
        <v>0</v>
      </c>
      <c r="G251" s="65">
        <f t="shared" si="9"/>
        <v>40</v>
      </c>
      <c r="H251" s="37"/>
    </row>
    <row r="252" spans="1:8">
      <c r="A252" s="13" t="s">
        <v>260</v>
      </c>
      <c r="B252" s="65">
        <f t="shared" si="8"/>
        <v>30</v>
      </c>
      <c r="C252" s="9">
        <v>29</v>
      </c>
      <c r="D252" s="9">
        <v>0</v>
      </c>
      <c r="E252" s="63">
        <v>1</v>
      </c>
      <c r="F252" s="9">
        <v>0</v>
      </c>
      <c r="G252" s="65">
        <f t="shared" si="9"/>
        <v>28</v>
      </c>
      <c r="H252" s="37"/>
    </row>
    <row r="253" spans="1:8">
      <c r="A253" s="13" t="s">
        <v>258</v>
      </c>
      <c r="B253" s="65">
        <f t="shared" si="8"/>
        <v>25</v>
      </c>
      <c r="C253" s="15">
        <v>25</v>
      </c>
      <c r="D253" s="15">
        <v>0</v>
      </c>
      <c r="E253" s="65">
        <v>0</v>
      </c>
      <c r="F253" s="15">
        <v>0</v>
      </c>
      <c r="G253" s="65">
        <f t="shared" si="9"/>
        <v>25</v>
      </c>
      <c r="H253" s="37"/>
    </row>
    <row r="254" spans="1:8">
      <c r="A254" s="32" t="s">
        <v>257</v>
      </c>
      <c r="B254" s="65">
        <f t="shared" si="8"/>
        <v>23</v>
      </c>
      <c r="C254" s="15">
        <v>21</v>
      </c>
      <c r="D254" s="15">
        <v>1</v>
      </c>
      <c r="E254" s="65">
        <v>1</v>
      </c>
      <c r="F254" s="15">
        <v>0</v>
      </c>
      <c r="G254" s="65">
        <f t="shared" si="9"/>
        <v>21</v>
      </c>
      <c r="H254" s="37"/>
    </row>
    <row r="255" spans="1:8">
      <c r="A255" s="13" t="s">
        <v>255</v>
      </c>
      <c r="B255" s="65">
        <f t="shared" si="8"/>
        <v>15</v>
      </c>
      <c r="C255" s="15">
        <v>14</v>
      </c>
      <c r="D255" s="15">
        <v>0</v>
      </c>
      <c r="E255" s="65">
        <v>0</v>
      </c>
      <c r="F255" s="15">
        <v>1</v>
      </c>
      <c r="G255" s="65">
        <f t="shared" si="9"/>
        <v>13</v>
      </c>
      <c r="H255" s="37"/>
    </row>
    <row r="256" spans="1:8">
      <c r="A256" s="13" t="s">
        <v>252</v>
      </c>
      <c r="B256" s="65">
        <f t="shared" si="8"/>
        <v>11</v>
      </c>
      <c r="C256" s="9">
        <v>10</v>
      </c>
      <c r="D256" s="9">
        <v>0</v>
      </c>
      <c r="E256" s="63">
        <v>1</v>
      </c>
      <c r="F256" s="9">
        <v>0</v>
      </c>
      <c r="G256" s="65">
        <f t="shared" si="9"/>
        <v>9</v>
      </c>
      <c r="H256" s="37"/>
    </row>
    <row r="257" spans="1:8">
      <c r="A257" s="13" t="s">
        <v>250</v>
      </c>
      <c r="B257" s="65">
        <f t="shared" si="8"/>
        <v>27</v>
      </c>
      <c r="C257" s="9">
        <v>27</v>
      </c>
      <c r="D257" s="9">
        <v>0</v>
      </c>
      <c r="E257" s="63">
        <v>0</v>
      </c>
      <c r="F257" s="9">
        <v>0</v>
      </c>
      <c r="G257" s="65">
        <f t="shared" si="9"/>
        <v>27</v>
      </c>
      <c r="H257" s="37"/>
    </row>
    <row r="258" spans="1:8">
      <c r="A258" s="13" t="s">
        <v>248</v>
      </c>
      <c r="B258" s="65">
        <f t="shared" si="8"/>
        <v>19</v>
      </c>
      <c r="C258" s="9">
        <v>17</v>
      </c>
      <c r="D258" s="9">
        <v>1</v>
      </c>
      <c r="E258" s="63">
        <v>1</v>
      </c>
      <c r="F258" s="9">
        <v>0</v>
      </c>
      <c r="G258" s="65">
        <f t="shared" si="9"/>
        <v>17</v>
      </c>
      <c r="H258" s="37"/>
    </row>
    <row r="259" spans="1:8">
      <c r="A259" s="13" t="s">
        <v>245</v>
      </c>
      <c r="B259" s="65">
        <f t="shared" si="8"/>
        <v>25</v>
      </c>
      <c r="C259" s="9">
        <v>21</v>
      </c>
      <c r="D259" s="9">
        <v>2</v>
      </c>
      <c r="E259" s="63">
        <v>2</v>
      </c>
      <c r="F259" s="9">
        <v>0</v>
      </c>
      <c r="G259" s="65">
        <f t="shared" si="9"/>
        <v>21</v>
      </c>
      <c r="H259" s="37"/>
    </row>
    <row r="260" spans="1:8">
      <c r="A260" s="13" t="s">
        <v>243</v>
      </c>
      <c r="B260" s="65">
        <f t="shared" si="8"/>
        <v>32</v>
      </c>
      <c r="C260" s="9">
        <v>32</v>
      </c>
      <c r="D260" s="9">
        <v>0</v>
      </c>
      <c r="E260" s="63">
        <v>0</v>
      </c>
      <c r="F260" s="9">
        <v>0</v>
      </c>
      <c r="G260" s="65">
        <f t="shared" si="9"/>
        <v>32</v>
      </c>
      <c r="H260" s="37"/>
    </row>
    <row r="261" spans="1:8">
      <c r="A261" s="13" t="s">
        <v>241</v>
      </c>
      <c r="B261" s="65">
        <f t="shared" si="8"/>
        <v>20</v>
      </c>
      <c r="C261" s="9">
        <v>16</v>
      </c>
      <c r="D261" s="9">
        <v>2</v>
      </c>
      <c r="E261" s="63">
        <v>2</v>
      </c>
      <c r="F261" s="9">
        <v>0</v>
      </c>
      <c r="G261" s="65">
        <f t="shared" si="9"/>
        <v>16</v>
      </c>
      <c r="H261" s="37"/>
    </row>
    <row r="262" spans="1:8">
      <c r="A262" s="13" t="s">
        <v>239</v>
      </c>
      <c r="B262" s="65">
        <f t="shared" si="8"/>
        <v>63</v>
      </c>
      <c r="C262" s="9">
        <v>58</v>
      </c>
      <c r="D262" s="9">
        <v>4</v>
      </c>
      <c r="E262" s="63">
        <v>0</v>
      </c>
      <c r="F262" s="9">
        <v>1</v>
      </c>
      <c r="G262" s="65">
        <f t="shared" si="9"/>
        <v>61</v>
      </c>
      <c r="H262" s="37"/>
    </row>
    <row r="263" spans="1:8">
      <c r="A263" s="9" t="s">
        <v>234</v>
      </c>
      <c r="B263" s="65">
        <f t="shared" si="8"/>
        <v>37</v>
      </c>
      <c r="C263" s="15">
        <v>36</v>
      </c>
      <c r="D263" s="15">
        <v>0</v>
      </c>
      <c r="E263" s="65">
        <v>1</v>
      </c>
      <c r="F263" s="15">
        <v>0</v>
      </c>
      <c r="G263" s="65">
        <f t="shared" si="9"/>
        <v>35</v>
      </c>
      <c r="H263" s="37"/>
    </row>
    <row r="264" spans="1:8">
      <c r="A264" s="9" t="s">
        <v>227</v>
      </c>
      <c r="B264" s="65">
        <f t="shared" si="8"/>
        <v>25</v>
      </c>
      <c r="C264" s="22">
        <v>25</v>
      </c>
      <c r="D264" s="22">
        <v>0</v>
      </c>
      <c r="E264" s="94">
        <v>0</v>
      </c>
      <c r="F264" s="22">
        <v>0</v>
      </c>
      <c r="G264" s="65">
        <f t="shared" si="9"/>
        <v>25</v>
      </c>
      <c r="H264" s="37"/>
    </row>
    <row r="265" spans="1:8">
      <c r="A265" s="9" t="s">
        <v>226</v>
      </c>
      <c r="B265" s="65">
        <f t="shared" si="8"/>
        <v>20</v>
      </c>
      <c r="C265" s="22">
        <v>19</v>
      </c>
      <c r="D265" s="22">
        <v>0</v>
      </c>
      <c r="E265" s="94">
        <v>0</v>
      </c>
      <c r="F265" s="22">
        <v>1</v>
      </c>
      <c r="G265" s="65">
        <f t="shared" si="9"/>
        <v>18</v>
      </c>
      <c r="H265" s="37"/>
    </row>
    <row r="266" spans="1:8">
      <c r="A266" s="9" t="s">
        <v>223</v>
      </c>
      <c r="B266" s="65">
        <f t="shared" si="8"/>
        <v>27</v>
      </c>
      <c r="C266" s="22">
        <v>27</v>
      </c>
      <c r="D266" s="22">
        <v>0</v>
      </c>
      <c r="E266" s="94">
        <v>0</v>
      </c>
      <c r="F266" s="22">
        <v>0</v>
      </c>
      <c r="G266" s="65">
        <f t="shared" si="9"/>
        <v>27</v>
      </c>
      <c r="H266" s="37"/>
    </row>
    <row r="267" spans="1:8">
      <c r="A267" s="8" t="s">
        <v>222</v>
      </c>
      <c r="B267" s="65">
        <f t="shared" si="8"/>
        <v>16</v>
      </c>
      <c r="C267" s="22">
        <v>16</v>
      </c>
      <c r="D267" s="22">
        <v>0</v>
      </c>
      <c r="E267" s="94">
        <v>0</v>
      </c>
      <c r="F267" s="22">
        <v>0</v>
      </c>
      <c r="G267" s="65">
        <f t="shared" si="9"/>
        <v>16</v>
      </c>
      <c r="H267" s="37"/>
    </row>
    <row r="268" spans="1:8">
      <c r="A268" s="8" t="s">
        <v>218</v>
      </c>
      <c r="B268" s="65">
        <f t="shared" si="8"/>
        <v>12</v>
      </c>
      <c r="C268" s="22">
        <v>12</v>
      </c>
      <c r="D268" s="22">
        <v>0</v>
      </c>
      <c r="E268" s="94">
        <v>0</v>
      </c>
      <c r="F268" s="22">
        <v>0</v>
      </c>
      <c r="G268" s="65">
        <f t="shared" si="9"/>
        <v>12</v>
      </c>
      <c r="H268" s="37"/>
    </row>
    <row r="269" spans="1:8">
      <c r="A269" s="8" t="s">
        <v>217</v>
      </c>
      <c r="B269" s="65">
        <f t="shared" si="8"/>
        <v>36</v>
      </c>
      <c r="C269" s="22">
        <v>33</v>
      </c>
      <c r="D269" s="22">
        <v>2</v>
      </c>
      <c r="E269" s="94">
        <v>1</v>
      </c>
      <c r="F269" s="22">
        <v>0</v>
      </c>
      <c r="G269" s="65">
        <f t="shared" si="9"/>
        <v>34</v>
      </c>
      <c r="H269" s="37"/>
    </row>
    <row r="270" spans="1:8">
      <c r="A270" s="8" t="s">
        <v>219</v>
      </c>
      <c r="B270" s="65">
        <f t="shared" si="8"/>
        <v>12</v>
      </c>
      <c r="C270" s="22">
        <v>11</v>
      </c>
      <c r="D270" s="22">
        <v>1</v>
      </c>
      <c r="E270" s="94">
        <v>0</v>
      </c>
      <c r="F270" s="22">
        <v>0</v>
      </c>
      <c r="G270" s="65">
        <f t="shared" si="9"/>
        <v>12</v>
      </c>
      <c r="H270" s="37"/>
    </row>
    <row r="271" spans="1:8">
      <c r="A271" s="8" t="s">
        <v>212</v>
      </c>
      <c r="B271" s="65">
        <f t="shared" si="8"/>
        <v>22</v>
      </c>
      <c r="C271" s="22">
        <v>20</v>
      </c>
      <c r="D271" s="22">
        <v>2</v>
      </c>
      <c r="E271" s="94">
        <v>0</v>
      </c>
      <c r="F271" s="22">
        <v>0</v>
      </c>
      <c r="G271" s="65">
        <f t="shared" si="9"/>
        <v>22</v>
      </c>
      <c r="H271" s="37"/>
    </row>
    <row r="272" spans="1:8">
      <c r="A272" s="8" t="s">
        <v>209</v>
      </c>
      <c r="B272" s="65">
        <f t="shared" si="8"/>
        <v>24</v>
      </c>
      <c r="C272" s="22">
        <v>21</v>
      </c>
      <c r="D272" s="22">
        <v>3</v>
      </c>
      <c r="E272" s="94">
        <v>0</v>
      </c>
      <c r="F272" s="22">
        <v>0</v>
      </c>
      <c r="G272" s="65">
        <f t="shared" si="9"/>
        <v>24</v>
      </c>
      <c r="H272" s="37"/>
    </row>
    <row r="273" spans="1:8">
      <c r="A273" s="8" t="s">
        <v>208</v>
      </c>
      <c r="B273" s="65">
        <f t="shared" si="8"/>
        <v>15</v>
      </c>
      <c r="C273" s="22">
        <v>14</v>
      </c>
      <c r="D273" s="22">
        <v>1</v>
      </c>
      <c r="E273" s="94">
        <v>0</v>
      </c>
      <c r="F273" s="22">
        <v>0</v>
      </c>
      <c r="G273" s="65">
        <f t="shared" si="9"/>
        <v>15</v>
      </c>
      <c r="H273" s="37"/>
    </row>
    <row r="274" spans="1:8">
      <c r="A274" s="8" t="s">
        <v>203</v>
      </c>
      <c r="B274" s="65">
        <f t="shared" si="8"/>
        <v>44</v>
      </c>
      <c r="C274" s="22">
        <v>42</v>
      </c>
      <c r="D274" s="22">
        <v>1</v>
      </c>
      <c r="E274" s="94">
        <v>1</v>
      </c>
      <c r="F274" s="22">
        <v>0</v>
      </c>
      <c r="G274" s="65">
        <f t="shared" si="9"/>
        <v>42</v>
      </c>
      <c r="H274" s="37"/>
    </row>
    <row r="275" spans="1:8">
      <c r="A275" s="8" t="s">
        <v>204</v>
      </c>
      <c r="B275" s="65">
        <f t="shared" si="8"/>
        <v>34</v>
      </c>
      <c r="C275" s="22">
        <v>32</v>
      </c>
      <c r="D275" s="22">
        <v>0</v>
      </c>
      <c r="E275" s="94">
        <v>1</v>
      </c>
      <c r="F275" s="22">
        <v>1</v>
      </c>
      <c r="G275" s="65">
        <f t="shared" si="9"/>
        <v>30</v>
      </c>
      <c r="H275" s="37"/>
    </row>
    <row r="276" spans="1:8">
      <c r="A276" s="8" t="s">
        <v>201</v>
      </c>
      <c r="B276" s="65">
        <f t="shared" si="8"/>
        <v>22</v>
      </c>
      <c r="C276" s="22">
        <v>21</v>
      </c>
      <c r="D276" s="22">
        <v>1</v>
      </c>
      <c r="E276" s="94">
        <v>0</v>
      </c>
      <c r="F276" s="22">
        <v>0</v>
      </c>
      <c r="G276" s="65">
        <f t="shared" si="9"/>
        <v>22</v>
      </c>
      <c r="H276" s="37"/>
    </row>
    <row r="277" spans="1:8">
      <c r="A277" s="8" t="s">
        <v>200</v>
      </c>
      <c r="B277" s="65">
        <f t="shared" si="8"/>
        <v>20</v>
      </c>
      <c r="C277" s="22">
        <v>19</v>
      </c>
      <c r="D277" s="22">
        <v>1</v>
      </c>
      <c r="E277" s="94">
        <v>0</v>
      </c>
      <c r="F277" s="22">
        <v>0</v>
      </c>
      <c r="G277" s="65">
        <f t="shared" si="9"/>
        <v>20</v>
      </c>
      <c r="H277" s="37"/>
    </row>
    <row r="278" spans="1:8">
      <c r="A278" s="8" t="s">
        <v>199</v>
      </c>
      <c r="B278" s="65">
        <f t="shared" si="8"/>
        <v>30</v>
      </c>
      <c r="C278" s="22">
        <v>28</v>
      </c>
      <c r="D278" s="22">
        <v>2</v>
      </c>
      <c r="E278" s="94">
        <v>0</v>
      </c>
      <c r="F278" s="22">
        <v>0</v>
      </c>
      <c r="G278" s="65">
        <f t="shared" si="9"/>
        <v>30</v>
      </c>
      <c r="H278" s="37"/>
    </row>
    <row r="279" spans="1:8">
      <c r="A279" s="8" t="s">
        <v>197</v>
      </c>
      <c r="B279" s="65">
        <f t="shared" si="8"/>
        <v>12</v>
      </c>
      <c r="C279" s="22">
        <v>10</v>
      </c>
      <c r="D279" s="22">
        <v>1</v>
      </c>
      <c r="E279" s="94">
        <v>1</v>
      </c>
      <c r="F279" s="22">
        <v>0</v>
      </c>
      <c r="G279" s="65">
        <f t="shared" si="9"/>
        <v>10</v>
      </c>
      <c r="H279" s="37"/>
    </row>
    <row r="280" spans="1:8">
      <c r="A280" s="8" t="s">
        <v>198</v>
      </c>
      <c r="B280" s="65">
        <f t="shared" si="8"/>
        <v>14</v>
      </c>
      <c r="C280" s="22">
        <v>13</v>
      </c>
      <c r="D280" s="22">
        <v>0</v>
      </c>
      <c r="E280" s="94">
        <v>1</v>
      </c>
      <c r="F280" s="22">
        <v>0</v>
      </c>
      <c r="G280" s="65">
        <f t="shared" si="9"/>
        <v>12</v>
      </c>
      <c r="H280" s="37"/>
    </row>
    <row r="281" spans="1:8">
      <c r="A281" t="s">
        <v>205</v>
      </c>
      <c r="B281" s="65">
        <f t="shared" si="8"/>
        <v>52</v>
      </c>
      <c r="C281" s="22">
        <v>44</v>
      </c>
      <c r="D281" s="22">
        <v>6</v>
      </c>
      <c r="E281" s="94">
        <v>1</v>
      </c>
      <c r="F281" s="22">
        <v>1</v>
      </c>
      <c r="G281" s="65">
        <f t="shared" si="9"/>
        <v>48</v>
      </c>
      <c r="H281" s="37"/>
    </row>
    <row r="282" spans="1:8">
      <c r="A282" t="s">
        <v>176</v>
      </c>
      <c r="B282" s="65">
        <f t="shared" ref="B282:B287" si="10">SUM(C282:F282)</f>
        <v>15</v>
      </c>
      <c r="C282" s="22">
        <v>12</v>
      </c>
      <c r="D282" s="22">
        <v>3</v>
      </c>
      <c r="E282" s="94">
        <v>0</v>
      </c>
      <c r="F282" s="22">
        <v>0</v>
      </c>
      <c r="G282" s="65">
        <f t="shared" ref="G282:G287" si="11">C282+D282-E282-F282</f>
        <v>15</v>
      </c>
      <c r="H282" s="37"/>
    </row>
    <row r="283" spans="1:8">
      <c r="A283" s="19" t="s">
        <v>174</v>
      </c>
      <c r="B283" s="65">
        <f t="shared" si="10"/>
        <v>14</v>
      </c>
      <c r="C283" s="15">
        <v>13</v>
      </c>
      <c r="D283" s="15">
        <v>0</v>
      </c>
      <c r="E283" s="65">
        <v>1</v>
      </c>
      <c r="F283" s="15">
        <v>0</v>
      </c>
      <c r="G283" s="65">
        <f t="shared" si="11"/>
        <v>12</v>
      </c>
      <c r="H283" s="37"/>
    </row>
    <row r="284" spans="1:8">
      <c r="A284" s="8" t="s">
        <v>173</v>
      </c>
      <c r="B284" s="65">
        <f t="shared" si="10"/>
        <v>24</v>
      </c>
      <c r="C284" s="15">
        <v>19</v>
      </c>
      <c r="D284" s="15">
        <v>2</v>
      </c>
      <c r="E284" s="65">
        <v>3</v>
      </c>
      <c r="F284" s="15">
        <v>0</v>
      </c>
      <c r="G284" s="65">
        <f t="shared" si="11"/>
        <v>18</v>
      </c>
      <c r="H284" s="37"/>
    </row>
    <row r="285" spans="1:8">
      <c r="A285" s="8" t="s">
        <v>171</v>
      </c>
      <c r="B285" s="65">
        <f t="shared" si="10"/>
        <v>16</v>
      </c>
      <c r="C285" s="15">
        <v>13</v>
      </c>
      <c r="D285" s="15">
        <v>0</v>
      </c>
      <c r="E285" s="65">
        <v>1</v>
      </c>
      <c r="F285" s="15">
        <v>2</v>
      </c>
      <c r="G285" s="65">
        <f t="shared" si="11"/>
        <v>10</v>
      </c>
      <c r="H285" s="37"/>
    </row>
    <row r="286" spans="1:8">
      <c r="A286" s="8" t="s">
        <v>172</v>
      </c>
      <c r="B286" s="65">
        <f t="shared" si="10"/>
        <v>34</v>
      </c>
      <c r="C286" s="15">
        <v>27</v>
      </c>
      <c r="D286" s="15">
        <v>4</v>
      </c>
      <c r="E286" s="65">
        <v>2</v>
      </c>
      <c r="F286" s="15">
        <v>1</v>
      </c>
      <c r="G286" s="65">
        <f t="shared" si="11"/>
        <v>28</v>
      </c>
      <c r="H286" s="37"/>
    </row>
    <row r="287" spans="1:8">
      <c r="A287" s="8" t="s">
        <v>170</v>
      </c>
      <c r="B287" s="65">
        <f t="shared" si="10"/>
        <v>30</v>
      </c>
      <c r="C287" s="15">
        <v>27</v>
      </c>
      <c r="D287" s="15">
        <v>1</v>
      </c>
      <c r="E287" s="65">
        <v>1</v>
      </c>
      <c r="F287" s="15">
        <v>1</v>
      </c>
      <c r="G287" s="65">
        <f t="shared" si="11"/>
        <v>26</v>
      </c>
      <c r="H287" s="37"/>
    </row>
    <row r="288" spans="1:8">
      <c r="A288" s="8"/>
      <c r="B288" s="15"/>
      <c r="C288" s="15"/>
      <c r="D288" s="15"/>
      <c r="E288" s="15"/>
      <c r="F288" s="15"/>
      <c r="G288" s="15"/>
      <c r="H288"/>
    </row>
    <row r="289" spans="1:8">
      <c r="A289" s="39" t="s">
        <v>1225</v>
      </c>
      <c r="B289" s="15">
        <f t="shared" ref="B289:G293" si="12">SUM(B20:B31)</f>
        <v>375</v>
      </c>
      <c r="C289" s="15">
        <f t="shared" si="12"/>
        <v>355</v>
      </c>
      <c r="D289" s="15">
        <f t="shared" si="12"/>
        <v>6</v>
      </c>
      <c r="E289" s="15">
        <f t="shared" si="12"/>
        <v>11</v>
      </c>
      <c r="F289" s="15">
        <f t="shared" si="12"/>
        <v>3</v>
      </c>
      <c r="G289" s="15">
        <f t="shared" si="12"/>
        <v>347</v>
      </c>
      <c r="H289"/>
    </row>
    <row r="290" spans="1:8">
      <c r="A290" s="39" t="s">
        <v>1178</v>
      </c>
      <c r="B290" s="15">
        <f t="shared" si="12"/>
        <v>372</v>
      </c>
      <c r="C290" s="15">
        <f t="shared" si="12"/>
        <v>351</v>
      </c>
      <c r="D290" s="15">
        <f t="shared" si="12"/>
        <v>7</v>
      </c>
      <c r="E290" s="15">
        <f t="shared" si="12"/>
        <v>11</v>
      </c>
      <c r="F290" s="15">
        <f t="shared" si="12"/>
        <v>3</v>
      </c>
      <c r="G290" s="15">
        <f t="shared" si="12"/>
        <v>344</v>
      </c>
      <c r="H290"/>
    </row>
    <row r="291" spans="1:8">
      <c r="A291" s="39" t="s">
        <v>1089</v>
      </c>
      <c r="B291" s="15">
        <f t="shared" si="12"/>
        <v>372</v>
      </c>
      <c r="C291" s="15">
        <f t="shared" si="12"/>
        <v>350</v>
      </c>
      <c r="D291" s="15">
        <f t="shared" si="12"/>
        <v>7</v>
      </c>
      <c r="E291" s="15">
        <f t="shared" si="12"/>
        <v>12</v>
      </c>
      <c r="F291" s="15">
        <f t="shared" si="12"/>
        <v>3</v>
      </c>
      <c r="G291" s="15">
        <f t="shared" si="12"/>
        <v>342</v>
      </c>
      <c r="H291"/>
    </row>
    <row r="292" spans="1:8">
      <c r="A292" s="39" t="s">
        <v>872</v>
      </c>
      <c r="B292" s="15">
        <f t="shared" si="12"/>
        <v>369</v>
      </c>
      <c r="C292" s="15">
        <f t="shared" si="12"/>
        <v>344</v>
      </c>
      <c r="D292" s="15">
        <f t="shared" si="12"/>
        <v>8</v>
      </c>
      <c r="E292" s="15">
        <f t="shared" si="12"/>
        <v>14</v>
      </c>
      <c r="F292" s="15">
        <f t="shared" si="12"/>
        <v>3</v>
      </c>
      <c r="G292" s="15">
        <f t="shared" si="12"/>
        <v>335</v>
      </c>
      <c r="H292"/>
    </row>
    <row r="293" spans="1:8">
      <c r="A293" s="39" t="s">
        <v>834</v>
      </c>
      <c r="B293" s="15">
        <f t="shared" si="12"/>
        <v>367</v>
      </c>
      <c r="C293" s="15">
        <f t="shared" si="12"/>
        <v>342</v>
      </c>
      <c r="D293" s="15">
        <f t="shared" si="12"/>
        <v>8</v>
      </c>
      <c r="E293" s="15">
        <f t="shared" si="12"/>
        <v>15</v>
      </c>
      <c r="F293" s="15">
        <f t="shared" si="12"/>
        <v>2</v>
      </c>
      <c r="G293" s="15">
        <f t="shared" si="12"/>
        <v>333</v>
      </c>
      <c r="H293"/>
    </row>
    <row r="294" spans="1:8">
      <c r="A294" s="39" t="s">
        <v>832</v>
      </c>
      <c r="B294" s="15">
        <f t="shared" ref="B294:C294" si="13">SUM(B25:B36)</f>
        <v>360</v>
      </c>
      <c r="C294" s="15">
        <f t="shared" si="13"/>
        <v>336</v>
      </c>
      <c r="D294" s="15">
        <f t="shared" ref="D294:G294" si="14">SUM(D25:D36)</f>
        <v>7</v>
      </c>
      <c r="E294" s="15">
        <f t="shared" si="14"/>
        <v>15</v>
      </c>
      <c r="F294" s="15">
        <f t="shared" si="14"/>
        <v>2</v>
      </c>
      <c r="G294" s="15">
        <f t="shared" si="14"/>
        <v>326</v>
      </c>
      <c r="H294"/>
    </row>
    <row r="295" spans="1:8">
      <c r="A295" s="39" t="s">
        <v>830</v>
      </c>
      <c r="B295" s="15">
        <f t="shared" ref="B295:C295" si="15">SUM(B26:B37)</f>
        <v>367</v>
      </c>
      <c r="C295" s="15">
        <f t="shared" si="15"/>
        <v>341</v>
      </c>
      <c r="D295" s="15">
        <f t="shared" ref="D295:G295" si="16">SUM(D26:D37)</f>
        <v>9</v>
      </c>
      <c r="E295" s="15">
        <f t="shared" si="16"/>
        <v>15</v>
      </c>
      <c r="F295" s="15">
        <f t="shared" si="16"/>
        <v>2</v>
      </c>
      <c r="G295" s="15">
        <f t="shared" si="16"/>
        <v>333</v>
      </c>
      <c r="H295"/>
    </row>
    <row r="296" spans="1:8">
      <c r="A296" s="39" t="s">
        <v>828</v>
      </c>
      <c r="B296" s="15">
        <f t="shared" ref="B296:C296" si="17">SUM(B27:B38)</f>
        <v>368</v>
      </c>
      <c r="C296" s="15">
        <f t="shared" si="17"/>
        <v>341</v>
      </c>
      <c r="D296" s="15">
        <f t="shared" ref="D296:G296" si="18">SUM(D27:D38)</f>
        <v>9</v>
      </c>
      <c r="E296" s="15">
        <f t="shared" si="18"/>
        <v>16</v>
      </c>
      <c r="F296" s="15">
        <f t="shared" si="18"/>
        <v>2</v>
      </c>
      <c r="G296" s="15">
        <f t="shared" si="18"/>
        <v>332</v>
      </c>
      <c r="H296"/>
    </row>
    <row r="297" spans="1:8">
      <c r="A297" s="39" t="s">
        <v>826</v>
      </c>
      <c r="B297" s="15">
        <f t="shared" ref="B297:C297" si="19">SUM(B28:B39)</f>
        <v>369</v>
      </c>
      <c r="C297" s="15">
        <f t="shared" si="19"/>
        <v>341</v>
      </c>
      <c r="D297" s="15">
        <f t="shared" ref="D297:G297" si="20">SUM(D28:D39)</f>
        <v>10</v>
      </c>
      <c r="E297" s="15">
        <f t="shared" si="20"/>
        <v>16</v>
      </c>
      <c r="F297" s="15">
        <f t="shared" si="20"/>
        <v>2</v>
      </c>
      <c r="G297" s="15">
        <f t="shared" si="20"/>
        <v>333</v>
      </c>
      <c r="H297"/>
    </row>
    <row r="298" spans="1:8">
      <c r="A298" s="39" t="s">
        <v>824</v>
      </c>
      <c r="B298" s="15">
        <f t="shared" ref="B298:C298" si="21">SUM(B29:B40)</f>
        <v>368</v>
      </c>
      <c r="C298" s="15">
        <f t="shared" si="21"/>
        <v>339</v>
      </c>
      <c r="D298" s="15">
        <f t="shared" ref="D298:G298" si="22">SUM(D29:D40)</f>
        <v>10</v>
      </c>
      <c r="E298" s="15">
        <f t="shared" si="22"/>
        <v>19</v>
      </c>
      <c r="F298" s="15">
        <f t="shared" si="22"/>
        <v>0</v>
      </c>
      <c r="G298" s="15">
        <f t="shared" si="22"/>
        <v>330</v>
      </c>
      <c r="H298"/>
    </row>
    <row r="299" spans="1:8">
      <c r="A299" s="39" t="s">
        <v>821</v>
      </c>
      <c r="B299" s="15">
        <f t="shared" ref="B299:C299" si="23">SUM(B30:B41)</f>
        <v>372</v>
      </c>
      <c r="C299" s="15">
        <f t="shared" si="23"/>
        <v>339</v>
      </c>
      <c r="D299" s="15">
        <f t="shared" ref="D299:G299" si="24">SUM(D30:D41)</f>
        <v>11</v>
      </c>
      <c r="E299" s="15">
        <f t="shared" si="24"/>
        <v>22</v>
      </c>
      <c r="F299" s="15">
        <f t="shared" si="24"/>
        <v>0</v>
      </c>
      <c r="G299" s="15">
        <f t="shared" si="24"/>
        <v>328</v>
      </c>
      <c r="H299"/>
    </row>
    <row r="300" spans="1:8">
      <c r="A300" s="39" t="s">
        <v>820</v>
      </c>
      <c r="B300" s="15">
        <f t="shared" ref="B300:C300" si="25">SUM(B31:B42)</f>
        <v>372</v>
      </c>
      <c r="C300" s="15">
        <f t="shared" si="25"/>
        <v>337</v>
      </c>
      <c r="D300" s="15">
        <f t="shared" ref="D300:G300" si="26">SUM(D31:D42)</f>
        <v>13</v>
      </c>
      <c r="E300" s="15">
        <f t="shared" si="26"/>
        <v>22</v>
      </c>
      <c r="F300" s="15">
        <f t="shared" si="26"/>
        <v>0</v>
      </c>
      <c r="G300" s="15">
        <f t="shared" si="26"/>
        <v>328</v>
      </c>
      <c r="H300"/>
    </row>
    <row r="301" spans="1:8">
      <c r="A301" s="39" t="s">
        <v>818</v>
      </c>
      <c r="B301" s="15">
        <f t="shared" ref="B301:C301" si="27">SUM(B32:B43)</f>
        <v>370</v>
      </c>
      <c r="C301" s="15">
        <f t="shared" si="27"/>
        <v>330</v>
      </c>
      <c r="D301" s="15">
        <f t="shared" ref="D301:G301" si="28">SUM(D32:D43)</f>
        <v>14</v>
      </c>
      <c r="E301" s="15">
        <f t="shared" si="28"/>
        <v>25</v>
      </c>
      <c r="F301" s="15">
        <f t="shared" si="28"/>
        <v>1</v>
      </c>
      <c r="G301" s="15">
        <f t="shared" si="28"/>
        <v>318</v>
      </c>
      <c r="H301"/>
    </row>
    <row r="302" spans="1:8" ht="12" customHeight="1">
      <c r="A302" s="39" t="s">
        <v>816</v>
      </c>
      <c r="B302" s="15">
        <f t="shared" ref="B302:C302" si="29">SUM(B33:B44)</f>
        <v>372</v>
      </c>
      <c r="C302" s="15">
        <f t="shared" si="29"/>
        <v>331</v>
      </c>
      <c r="D302" s="15">
        <f t="shared" ref="D302:G302" si="30">SUM(D33:D44)</f>
        <v>13</v>
      </c>
      <c r="E302" s="15">
        <f t="shared" si="30"/>
        <v>26</v>
      </c>
      <c r="F302" s="15">
        <f t="shared" si="30"/>
        <v>2</v>
      </c>
      <c r="G302" s="15">
        <f t="shared" si="30"/>
        <v>316</v>
      </c>
      <c r="H302"/>
    </row>
    <row r="303" spans="1:8">
      <c r="A303" s="39" t="s">
        <v>814</v>
      </c>
      <c r="B303" s="15">
        <f t="shared" ref="B303:C303" si="31">SUM(B34:B45)</f>
        <v>385</v>
      </c>
      <c r="C303" s="15">
        <f t="shared" si="31"/>
        <v>342</v>
      </c>
      <c r="D303" s="15">
        <f t="shared" ref="D303:G303" si="32">SUM(D34:D45)</f>
        <v>13</v>
      </c>
      <c r="E303" s="15">
        <f t="shared" si="32"/>
        <v>27</v>
      </c>
      <c r="F303" s="15">
        <f t="shared" si="32"/>
        <v>3</v>
      </c>
      <c r="G303" s="15">
        <f t="shared" si="32"/>
        <v>325</v>
      </c>
      <c r="H303"/>
    </row>
    <row r="304" spans="1:8">
      <c r="A304" s="39" t="s">
        <v>812</v>
      </c>
      <c r="B304" s="15">
        <f t="shared" ref="B304:C304" si="33">SUM(B35:B46)</f>
        <v>388</v>
      </c>
      <c r="C304" s="15">
        <f t="shared" si="33"/>
        <v>348</v>
      </c>
      <c r="D304" s="15">
        <f t="shared" ref="D304:G304" si="34">SUM(D35:D46)</f>
        <v>10</v>
      </c>
      <c r="E304" s="15">
        <f t="shared" si="34"/>
        <v>26</v>
      </c>
      <c r="F304" s="15">
        <f t="shared" si="34"/>
        <v>4</v>
      </c>
      <c r="G304" s="15">
        <f t="shared" si="34"/>
        <v>328</v>
      </c>
      <c r="H304"/>
    </row>
    <row r="305" spans="1:8">
      <c r="A305" s="39" t="s">
        <v>807</v>
      </c>
      <c r="B305" s="15">
        <f t="shared" ref="B305:C305" si="35">SUM(B36:B47)</f>
        <v>386</v>
      </c>
      <c r="C305" s="15">
        <f t="shared" si="35"/>
        <v>346</v>
      </c>
      <c r="D305" s="15">
        <f t="shared" ref="D305:G305" si="36">SUM(D36:D47)</f>
        <v>11</v>
      </c>
      <c r="E305" s="15">
        <f t="shared" si="36"/>
        <v>25</v>
      </c>
      <c r="F305" s="15">
        <f t="shared" si="36"/>
        <v>4</v>
      </c>
      <c r="G305" s="15">
        <f t="shared" si="36"/>
        <v>328</v>
      </c>
      <c r="H305"/>
    </row>
    <row r="306" spans="1:8">
      <c r="A306" s="39" t="s">
        <v>804</v>
      </c>
      <c r="B306" s="15">
        <f t="shared" ref="B306:C306" si="37">SUM(B37:B48)</f>
        <v>385</v>
      </c>
      <c r="C306" s="15">
        <f t="shared" si="37"/>
        <v>346</v>
      </c>
      <c r="D306" s="15">
        <f t="shared" ref="D306:G306" si="38">SUM(D37:D48)</f>
        <v>11</v>
      </c>
      <c r="E306" s="15">
        <f t="shared" si="38"/>
        <v>24</v>
      </c>
      <c r="F306" s="15">
        <f t="shared" si="38"/>
        <v>4</v>
      </c>
      <c r="G306" s="15">
        <f t="shared" si="38"/>
        <v>329</v>
      </c>
      <c r="H306"/>
    </row>
    <row r="307" spans="1:8">
      <c r="A307" s="39" t="s">
        <v>803</v>
      </c>
      <c r="B307" s="15">
        <f t="shared" ref="B307:C307" si="39">SUM(B38:B49)</f>
        <v>387</v>
      </c>
      <c r="C307" s="15">
        <f t="shared" si="39"/>
        <v>352</v>
      </c>
      <c r="D307" s="15">
        <f t="shared" ref="D307:G307" si="40">SUM(D38:D49)</f>
        <v>9</v>
      </c>
      <c r="E307" s="15">
        <f t="shared" si="40"/>
        <v>22</v>
      </c>
      <c r="F307" s="15">
        <f t="shared" si="40"/>
        <v>4</v>
      </c>
      <c r="G307" s="15">
        <f t="shared" si="40"/>
        <v>335</v>
      </c>
      <c r="H307"/>
    </row>
    <row r="308" spans="1:8">
      <c r="A308" s="39" t="s">
        <v>800</v>
      </c>
      <c r="B308" s="15">
        <f t="shared" ref="B308:C308" si="41">SUM(B39:B50)</f>
        <v>385</v>
      </c>
      <c r="C308" s="15">
        <f t="shared" si="41"/>
        <v>352</v>
      </c>
      <c r="D308" s="15">
        <f t="shared" ref="D308:G308" si="42">SUM(D39:D50)</f>
        <v>9</v>
      </c>
      <c r="E308" s="15">
        <f t="shared" si="42"/>
        <v>20</v>
      </c>
      <c r="F308" s="15">
        <f t="shared" si="42"/>
        <v>4</v>
      </c>
      <c r="G308" s="15">
        <f t="shared" si="42"/>
        <v>337</v>
      </c>
      <c r="H308"/>
    </row>
    <row r="309" spans="1:8">
      <c r="A309" s="39" t="s">
        <v>796</v>
      </c>
      <c r="B309" s="15">
        <f t="shared" ref="B309:C309" si="43">SUM(B40:B51)</f>
        <v>386</v>
      </c>
      <c r="C309" s="15">
        <f t="shared" si="43"/>
        <v>355</v>
      </c>
      <c r="D309" s="15">
        <f t="shared" ref="D309:G309" si="44">SUM(D40:D51)</f>
        <v>8</v>
      </c>
      <c r="E309" s="15">
        <f t="shared" si="44"/>
        <v>19</v>
      </c>
      <c r="F309" s="15">
        <f t="shared" si="44"/>
        <v>4</v>
      </c>
      <c r="G309" s="15">
        <f t="shared" si="44"/>
        <v>340</v>
      </c>
      <c r="H309"/>
    </row>
    <row r="310" spans="1:8">
      <c r="A310" s="39" t="s">
        <v>794</v>
      </c>
      <c r="B310" s="15">
        <f t="shared" ref="B310:C310" si="45">SUM(B41:B52)</f>
        <v>390</v>
      </c>
      <c r="C310" s="15">
        <f t="shared" si="45"/>
        <v>362</v>
      </c>
      <c r="D310" s="15">
        <f t="shared" ref="D310:G310" si="46">SUM(D41:D52)</f>
        <v>9</v>
      </c>
      <c r="E310" s="15">
        <f t="shared" si="46"/>
        <v>15</v>
      </c>
      <c r="F310" s="15">
        <f t="shared" si="46"/>
        <v>4</v>
      </c>
      <c r="G310" s="15">
        <f t="shared" si="46"/>
        <v>352</v>
      </c>
      <c r="H310"/>
    </row>
    <row r="311" spans="1:8">
      <c r="A311" s="39" t="s">
        <v>792</v>
      </c>
      <c r="B311" s="15">
        <f t="shared" ref="B311:C311" si="47">SUM(B42:B53)</f>
        <v>387</v>
      </c>
      <c r="C311" s="15">
        <f t="shared" si="47"/>
        <v>364</v>
      </c>
      <c r="D311" s="15">
        <f t="shared" ref="D311:G311" si="48">SUM(D42:D53)</f>
        <v>7</v>
      </c>
      <c r="E311" s="15">
        <f t="shared" si="48"/>
        <v>12</v>
      </c>
      <c r="F311" s="15">
        <f t="shared" si="48"/>
        <v>4</v>
      </c>
      <c r="G311" s="15">
        <f t="shared" si="48"/>
        <v>355</v>
      </c>
      <c r="H311"/>
    </row>
    <row r="312" spans="1:8">
      <c r="A312" s="39" t="s">
        <v>790</v>
      </c>
      <c r="B312" s="15">
        <f t="shared" ref="B312:C312" si="49">SUM(B43:B54)</f>
        <v>387</v>
      </c>
      <c r="C312" s="15">
        <f t="shared" si="49"/>
        <v>366</v>
      </c>
      <c r="D312" s="15">
        <f t="shared" ref="D312:G312" si="50">SUM(D43:D54)</f>
        <v>5</v>
      </c>
      <c r="E312" s="15">
        <f t="shared" si="50"/>
        <v>12</v>
      </c>
      <c r="F312" s="15">
        <f t="shared" si="50"/>
        <v>4</v>
      </c>
      <c r="G312" s="15">
        <f t="shared" si="50"/>
        <v>355</v>
      </c>
      <c r="H312"/>
    </row>
    <row r="313" spans="1:8">
      <c r="A313" s="39" t="s">
        <v>788</v>
      </c>
      <c r="B313" s="15">
        <f t="shared" ref="B313:C313" si="51">SUM(B44:B55)</f>
        <v>394</v>
      </c>
      <c r="C313" s="15">
        <f t="shared" si="51"/>
        <v>377</v>
      </c>
      <c r="D313" s="15">
        <f t="shared" ref="D313:G313" si="52">SUM(D44:D55)</f>
        <v>6</v>
      </c>
      <c r="E313" s="15">
        <f t="shared" si="52"/>
        <v>8</v>
      </c>
      <c r="F313" s="15">
        <f t="shared" si="52"/>
        <v>3</v>
      </c>
      <c r="G313" s="15">
        <f t="shared" si="52"/>
        <v>372</v>
      </c>
      <c r="H313"/>
    </row>
    <row r="314" spans="1:8">
      <c r="A314" s="39" t="s">
        <v>786</v>
      </c>
      <c r="B314" s="15">
        <f t="shared" ref="B314:C314" si="53">SUM(B45:B56)</f>
        <v>397</v>
      </c>
      <c r="C314" s="15">
        <f t="shared" si="53"/>
        <v>382</v>
      </c>
      <c r="D314" s="15">
        <f t="shared" ref="D314:G314" si="54">SUM(D45:D56)</f>
        <v>6</v>
      </c>
      <c r="E314" s="15">
        <f t="shared" si="54"/>
        <v>7</v>
      </c>
      <c r="F314" s="15">
        <f t="shared" si="54"/>
        <v>2</v>
      </c>
      <c r="G314" s="15">
        <f t="shared" si="54"/>
        <v>379</v>
      </c>
      <c r="H314"/>
    </row>
    <row r="315" spans="1:8">
      <c r="A315" s="39" t="s">
        <v>784</v>
      </c>
      <c r="B315" s="15">
        <f t="shared" ref="B315:C315" si="55">SUM(B46:B57)</f>
        <v>395</v>
      </c>
      <c r="C315" s="15">
        <f t="shared" si="55"/>
        <v>381</v>
      </c>
      <c r="D315" s="15">
        <f t="shared" ref="D315:G315" si="56">SUM(D46:D57)</f>
        <v>6</v>
      </c>
      <c r="E315" s="15">
        <f t="shared" si="56"/>
        <v>7</v>
      </c>
      <c r="F315" s="15">
        <f t="shared" si="56"/>
        <v>1</v>
      </c>
      <c r="G315" s="15">
        <f t="shared" si="56"/>
        <v>379</v>
      </c>
      <c r="H315"/>
    </row>
    <row r="316" spans="1:8">
      <c r="A316" s="39" t="s">
        <v>781</v>
      </c>
      <c r="B316" s="15">
        <f t="shared" ref="B316:C316" si="57">SUM(B47:B58)</f>
        <v>389</v>
      </c>
      <c r="C316" s="15">
        <f t="shared" si="57"/>
        <v>376</v>
      </c>
      <c r="D316" s="15">
        <f t="shared" ref="D316:G316" si="58">SUM(D47:D58)</f>
        <v>8</v>
      </c>
      <c r="E316" s="15">
        <f t="shared" si="58"/>
        <v>5</v>
      </c>
      <c r="F316" s="15">
        <f t="shared" si="58"/>
        <v>0</v>
      </c>
      <c r="G316" s="15">
        <f t="shared" si="58"/>
        <v>379</v>
      </c>
      <c r="H316"/>
    </row>
    <row r="317" spans="1:8">
      <c r="A317" s="39" t="s">
        <v>780</v>
      </c>
      <c r="B317" s="15">
        <f t="shared" ref="B317:C317" si="59">SUM(B48:B59)</f>
        <v>389</v>
      </c>
      <c r="C317" s="15">
        <f t="shared" si="59"/>
        <v>377</v>
      </c>
      <c r="D317" s="15">
        <f t="shared" ref="D317:G317" si="60">SUM(D48:D59)</f>
        <v>7</v>
      </c>
      <c r="E317" s="15">
        <f t="shared" si="60"/>
        <v>5</v>
      </c>
      <c r="F317" s="15">
        <f t="shared" si="60"/>
        <v>0</v>
      </c>
      <c r="G317" s="15">
        <f t="shared" si="60"/>
        <v>379</v>
      </c>
      <c r="H317"/>
    </row>
    <row r="318" spans="1:8">
      <c r="A318" s="39" t="s">
        <v>775</v>
      </c>
      <c r="B318" s="15">
        <f t="shared" ref="B318:C318" si="61">SUM(B49:B60)</f>
        <v>392</v>
      </c>
      <c r="C318" s="15">
        <f t="shared" si="61"/>
        <v>380</v>
      </c>
      <c r="D318" s="15">
        <f t="shared" ref="D318:G318" si="62">SUM(D49:D60)</f>
        <v>6</v>
      </c>
      <c r="E318" s="15">
        <f t="shared" si="62"/>
        <v>6</v>
      </c>
      <c r="F318" s="15">
        <f t="shared" si="62"/>
        <v>0</v>
      </c>
      <c r="G318" s="15">
        <f t="shared" si="62"/>
        <v>380</v>
      </c>
      <c r="H318"/>
    </row>
    <row r="319" spans="1:8">
      <c r="A319" s="39" t="s">
        <v>772</v>
      </c>
      <c r="B319" s="15">
        <f t="shared" ref="B319:C319" si="63">SUM(B50:B61)</f>
        <v>394</v>
      </c>
      <c r="C319" s="15">
        <f t="shared" si="63"/>
        <v>381</v>
      </c>
      <c r="D319" s="15">
        <f t="shared" ref="D319:G319" si="64">SUM(D50:D61)</f>
        <v>7</v>
      </c>
      <c r="E319" s="15">
        <f t="shared" si="64"/>
        <v>6</v>
      </c>
      <c r="F319" s="15">
        <f t="shared" si="64"/>
        <v>0</v>
      </c>
      <c r="G319" s="15">
        <f t="shared" si="64"/>
        <v>382</v>
      </c>
      <c r="H319"/>
    </row>
    <row r="320" spans="1:8">
      <c r="A320" s="39" t="s">
        <v>770</v>
      </c>
      <c r="B320" s="15">
        <f t="shared" ref="B320:C320" si="65">SUM(B51:B62)</f>
        <v>397</v>
      </c>
      <c r="C320" s="15">
        <f t="shared" si="65"/>
        <v>379</v>
      </c>
      <c r="D320" s="15">
        <f t="shared" ref="D320:G320" si="66">SUM(D51:D62)</f>
        <v>11</v>
      </c>
      <c r="E320" s="15">
        <f t="shared" si="66"/>
        <v>7</v>
      </c>
      <c r="F320" s="15">
        <f t="shared" si="66"/>
        <v>0</v>
      </c>
      <c r="G320" s="15">
        <f t="shared" si="66"/>
        <v>383</v>
      </c>
      <c r="H320"/>
    </row>
    <row r="321" spans="1:8">
      <c r="A321" s="39" t="s">
        <v>768</v>
      </c>
      <c r="B321" s="15">
        <f t="shared" ref="B321:C321" si="67">SUM(B52:B63)</f>
        <v>391</v>
      </c>
      <c r="C321" s="15">
        <f t="shared" si="67"/>
        <v>373</v>
      </c>
      <c r="D321" s="15">
        <f t="shared" ref="D321:G321" si="68">SUM(D52:D63)</f>
        <v>11</v>
      </c>
      <c r="E321" s="15">
        <f t="shared" si="68"/>
        <v>7</v>
      </c>
      <c r="F321" s="15">
        <f t="shared" si="68"/>
        <v>0</v>
      </c>
      <c r="G321" s="15">
        <f t="shared" si="68"/>
        <v>377</v>
      </c>
      <c r="H321"/>
    </row>
    <row r="322" spans="1:8">
      <c r="A322" s="39" t="s">
        <v>765</v>
      </c>
      <c r="B322" s="15">
        <f t="shared" ref="B322:C322" si="69">SUM(B53:B64)</f>
        <v>394</v>
      </c>
      <c r="C322" s="15">
        <f t="shared" si="69"/>
        <v>374</v>
      </c>
      <c r="D322" s="15">
        <f t="shared" ref="D322:G322" si="70">SUM(D53:D64)</f>
        <v>13</v>
      </c>
      <c r="E322" s="15">
        <f t="shared" si="70"/>
        <v>7</v>
      </c>
      <c r="F322" s="15">
        <f t="shared" si="70"/>
        <v>0</v>
      </c>
      <c r="G322" s="15">
        <f t="shared" si="70"/>
        <v>380</v>
      </c>
      <c r="H322"/>
    </row>
    <row r="323" spans="1:8">
      <c r="A323" s="39" t="s">
        <v>763</v>
      </c>
      <c r="B323" s="15">
        <f t="shared" ref="B323:C323" si="71">SUM(B54:B65)</f>
        <v>392</v>
      </c>
      <c r="C323" s="15">
        <f t="shared" si="71"/>
        <v>372</v>
      </c>
      <c r="D323" s="15">
        <f t="shared" ref="D323:G323" si="72">SUM(D54:D65)</f>
        <v>13</v>
      </c>
      <c r="E323" s="15">
        <f t="shared" si="72"/>
        <v>7</v>
      </c>
      <c r="F323" s="15">
        <f t="shared" si="72"/>
        <v>0</v>
      </c>
      <c r="G323" s="15">
        <f t="shared" si="72"/>
        <v>378</v>
      </c>
      <c r="H323"/>
    </row>
    <row r="324" spans="1:8">
      <c r="A324" s="39" t="s">
        <v>761</v>
      </c>
      <c r="B324" s="15">
        <f t="shared" ref="B324:C324" si="73">SUM(B55:B66)</f>
        <v>393</v>
      </c>
      <c r="C324" s="15">
        <f t="shared" si="73"/>
        <v>372</v>
      </c>
      <c r="D324" s="15">
        <f t="shared" ref="D324:G324" si="74">SUM(D55:D66)</f>
        <v>13</v>
      </c>
      <c r="E324" s="15">
        <f t="shared" si="74"/>
        <v>8</v>
      </c>
      <c r="F324" s="15">
        <f t="shared" si="74"/>
        <v>0</v>
      </c>
      <c r="G324" s="15">
        <f t="shared" si="74"/>
        <v>377</v>
      </c>
      <c r="H324"/>
    </row>
    <row r="325" spans="1:8">
      <c r="A325" s="39" t="s">
        <v>758</v>
      </c>
      <c r="B325" s="15">
        <f t="shared" ref="B325:C325" si="75">SUM(B56:B67)</f>
        <v>388</v>
      </c>
      <c r="C325" s="15">
        <f t="shared" si="75"/>
        <v>366</v>
      </c>
      <c r="D325" s="15">
        <f t="shared" ref="D325:G325" si="76">SUM(D56:D67)</f>
        <v>15</v>
      </c>
      <c r="E325" s="15">
        <f t="shared" si="76"/>
        <v>7</v>
      </c>
      <c r="F325" s="15">
        <f t="shared" si="76"/>
        <v>0</v>
      </c>
      <c r="G325" s="15">
        <f t="shared" si="76"/>
        <v>374</v>
      </c>
      <c r="H325"/>
    </row>
    <row r="326" spans="1:8">
      <c r="A326" s="39" t="s">
        <v>756</v>
      </c>
      <c r="B326" s="15">
        <f t="shared" ref="B326:C326" si="77">SUM(B57:B68)</f>
        <v>388</v>
      </c>
      <c r="C326" s="15">
        <f t="shared" si="77"/>
        <v>367</v>
      </c>
      <c r="D326" s="15">
        <f t="shared" ref="D326:G326" si="78">SUM(D57:D68)</f>
        <v>14</v>
      </c>
      <c r="E326" s="15">
        <f t="shared" si="78"/>
        <v>7</v>
      </c>
      <c r="F326" s="15">
        <f t="shared" si="78"/>
        <v>0</v>
      </c>
      <c r="G326" s="15">
        <f t="shared" si="78"/>
        <v>374</v>
      </c>
      <c r="H326"/>
    </row>
    <row r="327" spans="1:8">
      <c r="A327" s="39" t="s">
        <v>754</v>
      </c>
      <c r="B327" s="15">
        <f t="shared" ref="B327:C327" si="79">SUM(B58:B69)</f>
        <v>375</v>
      </c>
      <c r="C327" s="15">
        <f t="shared" si="79"/>
        <v>354</v>
      </c>
      <c r="D327" s="15">
        <f t="shared" ref="D327:G327" si="80">SUM(D58:D69)</f>
        <v>16</v>
      </c>
      <c r="E327" s="15">
        <f t="shared" si="80"/>
        <v>5</v>
      </c>
      <c r="F327" s="15">
        <f t="shared" si="80"/>
        <v>0</v>
      </c>
      <c r="G327" s="15">
        <f t="shared" si="80"/>
        <v>365</v>
      </c>
      <c r="H327"/>
    </row>
    <row r="328" spans="1:8">
      <c r="A328" s="39" t="s">
        <v>751</v>
      </c>
      <c r="B328" s="15">
        <f t="shared" ref="B328:C328" si="81">SUM(B59:B70)</f>
        <v>375</v>
      </c>
      <c r="C328" s="15">
        <f t="shared" si="81"/>
        <v>355</v>
      </c>
      <c r="D328" s="15">
        <f t="shared" ref="D328:G328" si="82">SUM(D59:D70)</f>
        <v>16</v>
      </c>
      <c r="E328" s="15">
        <f t="shared" si="82"/>
        <v>4</v>
      </c>
      <c r="F328" s="15">
        <f t="shared" si="82"/>
        <v>0</v>
      </c>
      <c r="G328" s="15">
        <f t="shared" si="82"/>
        <v>367</v>
      </c>
      <c r="H328"/>
    </row>
    <row r="329" spans="1:8">
      <c r="A329" s="39" t="s">
        <v>744</v>
      </c>
      <c r="B329" s="15">
        <f t="shared" ref="B329:C329" si="83">SUM(B60:B71)</f>
        <v>376</v>
      </c>
      <c r="C329" s="15">
        <f t="shared" si="83"/>
        <v>355</v>
      </c>
      <c r="D329" s="15">
        <f t="shared" ref="D329:G329" si="84">SUM(D60:D71)</f>
        <v>16</v>
      </c>
      <c r="E329" s="15">
        <f t="shared" si="84"/>
        <v>4</v>
      </c>
      <c r="F329" s="15">
        <f t="shared" si="84"/>
        <v>1</v>
      </c>
      <c r="G329" s="15">
        <f t="shared" si="84"/>
        <v>366</v>
      </c>
      <c r="H329"/>
    </row>
    <row r="330" spans="1:8">
      <c r="A330" s="39" t="s">
        <v>741</v>
      </c>
      <c r="B330" s="15">
        <f t="shared" ref="B330:C330" si="85">SUM(B61:B72)</f>
        <v>373</v>
      </c>
      <c r="C330" s="15">
        <f t="shared" si="85"/>
        <v>351</v>
      </c>
      <c r="D330" s="15">
        <f t="shared" ref="D330:G330" si="86">SUM(D61:D72)</f>
        <v>17</v>
      </c>
      <c r="E330" s="15">
        <f t="shared" si="86"/>
        <v>4</v>
      </c>
      <c r="F330" s="15">
        <f t="shared" si="86"/>
        <v>1</v>
      </c>
      <c r="G330" s="15">
        <f t="shared" si="86"/>
        <v>363</v>
      </c>
      <c r="H330"/>
    </row>
    <row r="331" spans="1:8">
      <c r="A331" s="39" t="s">
        <v>739</v>
      </c>
      <c r="B331" s="15">
        <f t="shared" ref="B331:C331" si="87">SUM(B62:B73)</f>
        <v>363</v>
      </c>
      <c r="C331" s="15">
        <f t="shared" si="87"/>
        <v>340</v>
      </c>
      <c r="D331" s="15">
        <f t="shared" ref="D331:G331" si="88">SUM(D62:D73)</f>
        <v>17</v>
      </c>
      <c r="E331" s="15">
        <f t="shared" si="88"/>
        <v>5</v>
      </c>
      <c r="F331" s="15">
        <f t="shared" si="88"/>
        <v>1</v>
      </c>
      <c r="G331" s="15">
        <f t="shared" si="88"/>
        <v>351</v>
      </c>
      <c r="H331"/>
    </row>
    <row r="332" spans="1:8">
      <c r="A332" s="39" t="s">
        <v>737</v>
      </c>
      <c r="B332" s="15">
        <f t="shared" ref="B332:C332" si="89">SUM(B63:B74)</f>
        <v>363</v>
      </c>
      <c r="C332" s="15">
        <f t="shared" si="89"/>
        <v>343</v>
      </c>
      <c r="D332" s="15">
        <f t="shared" ref="D332:G332" si="90">SUM(D63:D74)</f>
        <v>15</v>
      </c>
      <c r="E332" s="15">
        <f t="shared" si="90"/>
        <v>4</v>
      </c>
      <c r="F332" s="15">
        <f t="shared" si="90"/>
        <v>1</v>
      </c>
      <c r="G332" s="15">
        <f t="shared" si="90"/>
        <v>353</v>
      </c>
      <c r="H332"/>
    </row>
    <row r="333" spans="1:8">
      <c r="A333" s="39" t="s">
        <v>735</v>
      </c>
      <c r="B333" s="15">
        <f t="shared" ref="B333:C333" si="91">SUM(B64:B75)</f>
        <v>363</v>
      </c>
      <c r="C333" s="15">
        <f t="shared" si="91"/>
        <v>341</v>
      </c>
      <c r="D333" s="15">
        <f t="shared" ref="D333:G333" si="92">SUM(D64:D75)</f>
        <v>17</v>
      </c>
      <c r="E333" s="15">
        <f t="shared" si="92"/>
        <v>4</v>
      </c>
      <c r="F333" s="15">
        <f t="shared" si="92"/>
        <v>1</v>
      </c>
      <c r="G333" s="15">
        <f t="shared" si="92"/>
        <v>353</v>
      </c>
      <c r="H333"/>
    </row>
    <row r="334" spans="1:8">
      <c r="A334" s="39" t="s">
        <v>733</v>
      </c>
      <c r="B334" s="15">
        <f t="shared" ref="B334:C334" si="93">SUM(B65:B76)</f>
        <v>349</v>
      </c>
      <c r="C334" s="15">
        <f t="shared" si="93"/>
        <v>327</v>
      </c>
      <c r="D334" s="15">
        <f t="shared" ref="D334:G334" si="94">SUM(D65:D76)</f>
        <v>15</v>
      </c>
      <c r="E334" s="15">
        <f t="shared" si="94"/>
        <v>6</v>
      </c>
      <c r="F334" s="15">
        <f t="shared" si="94"/>
        <v>1</v>
      </c>
      <c r="G334" s="15">
        <f t="shared" si="94"/>
        <v>335</v>
      </c>
      <c r="H334"/>
    </row>
    <row r="335" spans="1:8">
      <c r="A335" s="39" t="s">
        <v>731</v>
      </c>
      <c r="B335" s="15">
        <f t="shared" ref="B335:C335" si="95">SUM(B66:B77)</f>
        <v>336</v>
      </c>
      <c r="C335" s="15">
        <f t="shared" si="95"/>
        <v>310</v>
      </c>
      <c r="D335" s="15">
        <f t="shared" ref="D335:G335" si="96">SUM(D66:D77)</f>
        <v>16</v>
      </c>
      <c r="E335" s="15">
        <f t="shared" si="96"/>
        <v>8</v>
      </c>
      <c r="F335" s="15">
        <f t="shared" si="96"/>
        <v>2</v>
      </c>
      <c r="G335" s="15">
        <f t="shared" si="96"/>
        <v>316</v>
      </c>
      <c r="H335"/>
    </row>
    <row r="336" spans="1:8">
      <c r="A336" s="39" t="s">
        <v>729</v>
      </c>
      <c r="B336" s="15">
        <f t="shared" ref="B336:C336" si="97">SUM(B67:B78)</f>
        <v>332</v>
      </c>
      <c r="C336" s="15">
        <f t="shared" si="97"/>
        <v>303</v>
      </c>
      <c r="D336" s="15">
        <f t="shared" ref="D336:G336" si="98">SUM(D67:D78)</f>
        <v>17</v>
      </c>
      <c r="E336" s="15">
        <f t="shared" si="98"/>
        <v>9</v>
      </c>
      <c r="F336" s="15">
        <f t="shared" si="98"/>
        <v>3</v>
      </c>
      <c r="G336" s="15">
        <f t="shared" si="98"/>
        <v>308</v>
      </c>
      <c r="H336"/>
    </row>
    <row r="337" spans="1:8">
      <c r="A337" s="39" t="s">
        <v>727</v>
      </c>
      <c r="B337" s="15">
        <f t="shared" ref="B337:C337" si="99">SUM(B68:B79)</f>
        <v>341</v>
      </c>
      <c r="C337" s="15">
        <f t="shared" si="99"/>
        <v>292</v>
      </c>
      <c r="D337" s="15">
        <f t="shared" ref="D337:G337" si="100">SUM(D68:D79)</f>
        <v>14</v>
      </c>
      <c r="E337" s="15">
        <f t="shared" si="100"/>
        <v>14</v>
      </c>
      <c r="F337" s="15">
        <f t="shared" si="100"/>
        <v>21</v>
      </c>
      <c r="G337" s="15">
        <f t="shared" si="100"/>
        <v>271</v>
      </c>
      <c r="H337"/>
    </row>
    <row r="338" spans="1:8">
      <c r="A338" s="39" t="s">
        <v>725</v>
      </c>
      <c r="B338" s="15">
        <f t="shared" ref="B338:C338" si="101">SUM(B69:B80)</f>
        <v>351</v>
      </c>
      <c r="C338" s="15">
        <f t="shared" si="101"/>
        <v>278</v>
      </c>
      <c r="D338" s="15">
        <f t="shared" ref="D338:G338" si="102">SUM(D69:D80)</f>
        <v>14</v>
      </c>
      <c r="E338" s="15">
        <f t="shared" si="102"/>
        <v>26</v>
      </c>
      <c r="F338" s="15">
        <f t="shared" si="102"/>
        <v>33</v>
      </c>
      <c r="G338" s="15">
        <f t="shared" si="102"/>
        <v>233</v>
      </c>
      <c r="H338"/>
    </row>
    <row r="339" spans="1:8">
      <c r="A339" s="39" t="s">
        <v>722</v>
      </c>
      <c r="B339" s="15">
        <f t="shared" ref="B339:C339" si="103">SUM(B70:B81)</f>
        <v>362</v>
      </c>
      <c r="C339" s="15">
        <f t="shared" si="103"/>
        <v>279</v>
      </c>
      <c r="D339" s="15">
        <f t="shared" ref="D339:G339" si="104">SUM(D70:D81)</f>
        <v>12</v>
      </c>
      <c r="E339" s="15">
        <f t="shared" si="104"/>
        <v>28</v>
      </c>
      <c r="F339" s="15">
        <f t="shared" si="104"/>
        <v>43</v>
      </c>
      <c r="G339" s="15">
        <f t="shared" si="104"/>
        <v>220</v>
      </c>
      <c r="H339"/>
    </row>
    <row r="340" spans="1:8">
      <c r="A340" s="39" t="s">
        <v>720</v>
      </c>
      <c r="B340" s="15">
        <f t="shared" ref="B340:C340" si="105">SUM(B71:B82)</f>
        <v>358</v>
      </c>
      <c r="C340" s="15">
        <f t="shared" si="105"/>
        <v>278</v>
      </c>
      <c r="D340" s="15">
        <f t="shared" ref="D340:G340" si="106">SUM(D71:D82)</f>
        <v>10</v>
      </c>
      <c r="E340" s="15">
        <f t="shared" si="106"/>
        <v>27</v>
      </c>
      <c r="F340" s="15">
        <f t="shared" si="106"/>
        <v>43</v>
      </c>
      <c r="G340" s="15">
        <f t="shared" si="106"/>
        <v>218</v>
      </c>
      <c r="H340"/>
    </row>
    <row r="341" spans="1:8">
      <c r="A341" s="39" t="s">
        <v>719</v>
      </c>
      <c r="B341" s="15">
        <f t="shared" ref="B341:C341" si="107">SUM(B72:B83)</f>
        <v>366</v>
      </c>
      <c r="C341" s="15">
        <f t="shared" si="107"/>
        <v>286</v>
      </c>
      <c r="D341" s="15">
        <f t="shared" ref="D341:G341" si="108">SUM(D72:D83)</f>
        <v>11</v>
      </c>
      <c r="E341" s="15">
        <f t="shared" si="108"/>
        <v>27</v>
      </c>
      <c r="F341" s="15">
        <f t="shared" si="108"/>
        <v>42</v>
      </c>
      <c r="G341" s="15">
        <f t="shared" si="108"/>
        <v>228</v>
      </c>
      <c r="H341"/>
    </row>
    <row r="342" spans="1:8">
      <c r="A342" s="39" t="s">
        <v>714</v>
      </c>
      <c r="B342" s="15">
        <f t="shared" ref="B342:C342" si="109">SUM(B73:B84)</f>
        <v>365</v>
      </c>
      <c r="C342" s="15">
        <f t="shared" si="109"/>
        <v>286</v>
      </c>
      <c r="D342" s="15">
        <f t="shared" ref="D342:G342" si="110">SUM(D73:D84)</f>
        <v>11</v>
      </c>
      <c r="E342" s="15">
        <f t="shared" si="110"/>
        <v>26</v>
      </c>
      <c r="F342" s="15">
        <f t="shared" si="110"/>
        <v>42</v>
      </c>
      <c r="G342" s="15">
        <f t="shared" si="110"/>
        <v>229</v>
      </c>
      <c r="H342"/>
    </row>
    <row r="343" spans="1:8">
      <c r="A343" s="39" t="s">
        <v>712</v>
      </c>
      <c r="B343" s="15">
        <f t="shared" ref="B343:C343" si="111">SUM(B74:B85)</f>
        <v>369</v>
      </c>
      <c r="C343" s="15">
        <f t="shared" si="111"/>
        <v>291</v>
      </c>
      <c r="D343" s="15">
        <f t="shared" ref="D343:G343" si="112">SUM(D74:D85)</f>
        <v>11</v>
      </c>
      <c r="E343" s="15">
        <f t="shared" si="112"/>
        <v>25</v>
      </c>
      <c r="F343" s="15">
        <f t="shared" si="112"/>
        <v>42</v>
      </c>
      <c r="G343" s="15">
        <f t="shared" si="112"/>
        <v>235</v>
      </c>
      <c r="H343"/>
    </row>
    <row r="344" spans="1:8">
      <c r="A344" s="39" t="s">
        <v>710</v>
      </c>
      <c r="B344" s="15">
        <f t="shared" ref="B344:C344" si="113">SUM(B75:B86)</f>
        <v>366</v>
      </c>
      <c r="C344" s="15">
        <f t="shared" si="113"/>
        <v>290</v>
      </c>
      <c r="D344" s="15">
        <f t="shared" ref="D344:G344" si="114">SUM(D75:D86)</f>
        <v>9</v>
      </c>
      <c r="E344" s="15">
        <f t="shared" si="114"/>
        <v>25</v>
      </c>
      <c r="F344" s="15">
        <f t="shared" si="114"/>
        <v>42</v>
      </c>
      <c r="G344" s="15">
        <f t="shared" si="114"/>
        <v>232</v>
      </c>
      <c r="H344"/>
    </row>
    <row r="345" spans="1:8">
      <c r="A345" s="39" t="s">
        <v>709</v>
      </c>
      <c r="B345" s="15">
        <f t="shared" ref="B345:C345" si="115">SUM(B76:B87)</f>
        <v>367</v>
      </c>
      <c r="C345" s="15">
        <f t="shared" si="115"/>
        <v>293</v>
      </c>
      <c r="D345" s="15">
        <f t="shared" ref="D345:G345" si="116">SUM(D76:D87)</f>
        <v>7</v>
      </c>
      <c r="E345" s="15">
        <f t="shared" si="116"/>
        <v>25</v>
      </c>
      <c r="F345" s="15">
        <f t="shared" si="116"/>
        <v>42</v>
      </c>
      <c r="G345" s="15">
        <f t="shared" si="116"/>
        <v>233</v>
      </c>
      <c r="H345"/>
    </row>
    <row r="346" spans="1:8">
      <c r="A346" s="39" t="s">
        <v>706</v>
      </c>
      <c r="B346" s="15">
        <f t="shared" ref="B346:C346" si="117">SUM(B77:B88)</f>
        <v>371</v>
      </c>
      <c r="C346" s="15">
        <f t="shared" si="117"/>
        <v>299</v>
      </c>
      <c r="D346" s="15">
        <f t="shared" ref="D346:G346" si="118">SUM(D77:D88)</f>
        <v>7</v>
      </c>
      <c r="E346" s="15">
        <f t="shared" si="118"/>
        <v>23</v>
      </c>
      <c r="F346" s="15">
        <f t="shared" si="118"/>
        <v>42</v>
      </c>
      <c r="G346" s="15">
        <f t="shared" si="118"/>
        <v>241</v>
      </c>
      <c r="H346"/>
    </row>
    <row r="347" spans="1:8">
      <c r="A347" s="39" t="s">
        <v>704</v>
      </c>
      <c r="B347" s="15">
        <f t="shared" ref="B347:C347" si="119">SUM(B78:B89)</f>
        <v>395</v>
      </c>
      <c r="C347" s="15">
        <f t="shared" si="119"/>
        <v>325</v>
      </c>
      <c r="D347" s="15">
        <f t="shared" ref="D347:G347" si="120">SUM(D78:D89)</f>
        <v>7</v>
      </c>
      <c r="E347" s="15">
        <f t="shared" si="120"/>
        <v>22</v>
      </c>
      <c r="F347" s="15">
        <f t="shared" si="120"/>
        <v>41</v>
      </c>
      <c r="G347" s="15">
        <f t="shared" si="120"/>
        <v>269</v>
      </c>
      <c r="H347"/>
    </row>
    <row r="348" spans="1:8">
      <c r="A348" s="39" t="s">
        <v>702</v>
      </c>
      <c r="B348" s="15">
        <f t="shared" ref="B348:C348" si="121">SUM(B79:B90)</f>
        <v>398</v>
      </c>
      <c r="C348" s="15">
        <f t="shared" si="121"/>
        <v>331</v>
      </c>
      <c r="D348" s="15">
        <f t="shared" ref="D348:G348" si="122">SUM(D79:D90)</f>
        <v>7</v>
      </c>
      <c r="E348" s="15">
        <f t="shared" si="122"/>
        <v>20</v>
      </c>
      <c r="F348" s="15">
        <f t="shared" si="122"/>
        <v>40</v>
      </c>
      <c r="G348" s="15">
        <f t="shared" si="122"/>
        <v>278</v>
      </c>
      <c r="H348"/>
    </row>
    <row r="349" spans="1:8">
      <c r="A349" s="39" t="s">
        <v>700</v>
      </c>
      <c r="B349" s="15">
        <f t="shared" ref="B349:C349" si="123">SUM(B80:B91)</f>
        <v>394</v>
      </c>
      <c r="C349" s="15">
        <f t="shared" si="123"/>
        <v>351</v>
      </c>
      <c r="D349" s="15">
        <f t="shared" ref="D349:G349" si="124">SUM(D80:D91)</f>
        <v>6</v>
      </c>
      <c r="E349" s="15">
        <f t="shared" si="124"/>
        <v>15</v>
      </c>
      <c r="F349" s="15">
        <f t="shared" si="124"/>
        <v>22</v>
      </c>
      <c r="G349" s="15">
        <f t="shared" si="124"/>
        <v>320</v>
      </c>
      <c r="H349"/>
    </row>
    <row r="350" spans="1:8">
      <c r="A350" s="39" t="s">
        <v>697</v>
      </c>
      <c r="B350" s="15">
        <f t="shared" ref="B350:C350" si="125">SUM(B81:B92)</f>
        <v>383</v>
      </c>
      <c r="C350" s="15">
        <f t="shared" si="125"/>
        <v>362</v>
      </c>
      <c r="D350" s="15">
        <f t="shared" ref="D350:G350" si="126">SUM(D81:D92)</f>
        <v>7</v>
      </c>
      <c r="E350" s="15">
        <f t="shared" si="126"/>
        <v>4</v>
      </c>
      <c r="F350" s="15">
        <f t="shared" si="126"/>
        <v>10</v>
      </c>
      <c r="G350" s="15">
        <f t="shared" si="126"/>
        <v>355</v>
      </c>
      <c r="H350"/>
    </row>
    <row r="351" spans="1:8">
      <c r="A351" s="39" t="s">
        <v>695</v>
      </c>
      <c r="B351" s="15">
        <f t="shared" ref="B351:C351" si="127">SUM(B82:B93)</f>
        <v>373</v>
      </c>
      <c r="C351" s="15">
        <f t="shared" si="127"/>
        <v>362</v>
      </c>
      <c r="D351" s="15">
        <f t="shared" ref="D351:G351" si="128">SUM(D82:D93)</f>
        <v>7</v>
      </c>
      <c r="E351" s="15">
        <f t="shared" si="128"/>
        <v>4</v>
      </c>
      <c r="F351" s="15">
        <f t="shared" si="128"/>
        <v>0</v>
      </c>
      <c r="G351" s="15">
        <f t="shared" si="128"/>
        <v>365</v>
      </c>
      <c r="H351"/>
    </row>
    <row r="352" spans="1:8">
      <c r="A352" s="39" t="s">
        <v>693</v>
      </c>
      <c r="B352" s="15">
        <f t="shared" ref="B352:C352" si="129">SUM(B83:B94)</f>
        <v>375</v>
      </c>
      <c r="C352" s="15">
        <f t="shared" si="129"/>
        <v>360</v>
      </c>
      <c r="D352" s="15">
        <f t="shared" ref="D352:G352" si="130">SUM(D83:D94)</f>
        <v>9</v>
      </c>
      <c r="E352" s="15">
        <f t="shared" si="130"/>
        <v>6</v>
      </c>
      <c r="F352" s="15">
        <f t="shared" si="130"/>
        <v>0</v>
      </c>
      <c r="G352" s="15">
        <f t="shared" si="130"/>
        <v>363</v>
      </c>
      <c r="H352"/>
    </row>
    <row r="353" spans="1:8">
      <c r="A353" s="39" t="s">
        <v>688</v>
      </c>
      <c r="B353" s="15">
        <f t="shared" ref="B353:C353" si="131">SUM(B84:B95)</f>
        <v>369</v>
      </c>
      <c r="C353" s="15">
        <f t="shared" si="131"/>
        <v>355</v>
      </c>
      <c r="D353" s="15">
        <f t="shared" ref="D353:G353" si="132">SUM(D84:D95)</f>
        <v>8</v>
      </c>
      <c r="E353" s="15">
        <f t="shared" si="132"/>
        <v>6</v>
      </c>
      <c r="F353" s="15">
        <f t="shared" si="132"/>
        <v>0</v>
      </c>
      <c r="G353" s="15">
        <f t="shared" si="132"/>
        <v>357</v>
      </c>
      <c r="H353"/>
    </row>
    <row r="354" spans="1:8">
      <c r="A354" s="39" t="s">
        <v>686</v>
      </c>
      <c r="B354" s="15">
        <f t="shared" ref="B354:C354" si="133">SUM(B85:B96)</f>
        <v>371</v>
      </c>
      <c r="C354" s="15">
        <f t="shared" si="133"/>
        <v>357</v>
      </c>
      <c r="D354" s="15">
        <f t="shared" ref="D354:G354" si="134">SUM(D85:D96)</f>
        <v>8</v>
      </c>
      <c r="E354" s="15">
        <f t="shared" si="134"/>
        <v>6</v>
      </c>
      <c r="F354" s="15">
        <f t="shared" si="134"/>
        <v>0</v>
      </c>
      <c r="G354" s="15">
        <f t="shared" si="134"/>
        <v>359</v>
      </c>
      <c r="H354"/>
    </row>
    <row r="355" spans="1:8">
      <c r="A355" s="39" t="s">
        <v>684</v>
      </c>
      <c r="B355" s="15">
        <f t="shared" ref="B355:C355" si="135">SUM(B86:B97)</f>
        <v>368</v>
      </c>
      <c r="C355" s="15">
        <f t="shared" si="135"/>
        <v>355</v>
      </c>
      <c r="D355" s="15">
        <f t="shared" ref="D355:G355" si="136">SUM(D86:D97)</f>
        <v>7</v>
      </c>
      <c r="E355" s="15">
        <f t="shared" si="136"/>
        <v>6</v>
      </c>
      <c r="F355" s="15">
        <f t="shared" si="136"/>
        <v>0</v>
      </c>
      <c r="G355" s="15">
        <f t="shared" si="136"/>
        <v>356</v>
      </c>
      <c r="H355"/>
    </row>
    <row r="356" spans="1:8">
      <c r="A356" s="39" t="s">
        <v>682</v>
      </c>
      <c r="B356" s="15">
        <f t="shared" ref="B356:C356" si="137">SUM(B87:B98)</f>
        <v>367</v>
      </c>
      <c r="C356" s="15">
        <f t="shared" si="137"/>
        <v>350</v>
      </c>
      <c r="D356" s="15">
        <f t="shared" ref="D356:G356" si="138">SUM(D87:D98)</f>
        <v>9</v>
      </c>
      <c r="E356" s="15">
        <f t="shared" si="138"/>
        <v>8</v>
      </c>
      <c r="F356" s="15">
        <f t="shared" si="138"/>
        <v>0</v>
      </c>
      <c r="G356" s="15">
        <f t="shared" si="138"/>
        <v>351</v>
      </c>
      <c r="H356"/>
    </row>
    <row r="357" spans="1:8">
      <c r="A357" s="39" t="s">
        <v>679</v>
      </c>
      <c r="B357" s="15">
        <f t="shared" ref="B357:C357" si="139">SUM(B88:B99)</f>
        <v>366</v>
      </c>
      <c r="C357" s="15">
        <f t="shared" si="139"/>
        <v>349</v>
      </c>
      <c r="D357" s="15">
        <f t="shared" ref="D357:G357" si="140">SUM(D88:D99)</f>
        <v>9</v>
      </c>
      <c r="E357" s="15">
        <f t="shared" si="140"/>
        <v>8</v>
      </c>
      <c r="F357" s="15">
        <f t="shared" si="140"/>
        <v>0</v>
      </c>
      <c r="G357" s="15">
        <f t="shared" si="140"/>
        <v>350</v>
      </c>
      <c r="H357"/>
    </row>
    <row r="358" spans="1:8">
      <c r="A358" s="39" t="s">
        <v>676</v>
      </c>
      <c r="B358" s="15">
        <f t="shared" ref="B358:C358" si="141">SUM(B89:B100)</f>
        <v>366</v>
      </c>
      <c r="C358" s="15">
        <f t="shared" si="141"/>
        <v>349</v>
      </c>
      <c r="D358" s="15">
        <f t="shared" ref="D358:G358" si="142">SUM(D89:D100)</f>
        <v>8</v>
      </c>
      <c r="E358" s="15">
        <f t="shared" si="142"/>
        <v>9</v>
      </c>
      <c r="F358" s="15">
        <f t="shared" si="142"/>
        <v>0</v>
      </c>
      <c r="G358" s="15">
        <f t="shared" si="142"/>
        <v>348</v>
      </c>
      <c r="H358"/>
    </row>
    <row r="359" spans="1:8">
      <c r="A359" s="39" t="s">
        <v>674</v>
      </c>
      <c r="B359" s="15">
        <f t="shared" ref="B359:C359" si="143">SUM(B90:B101)</f>
        <v>366</v>
      </c>
      <c r="C359" s="15">
        <f t="shared" si="143"/>
        <v>350</v>
      </c>
      <c r="D359" s="15">
        <f t="shared" ref="D359:G359" si="144">SUM(D90:D101)</f>
        <v>8</v>
      </c>
      <c r="E359" s="15">
        <f t="shared" si="144"/>
        <v>8</v>
      </c>
      <c r="F359" s="15">
        <f t="shared" si="144"/>
        <v>0</v>
      </c>
      <c r="G359" s="15">
        <f t="shared" si="144"/>
        <v>350</v>
      </c>
      <c r="H359"/>
    </row>
    <row r="360" spans="1:8">
      <c r="A360" s="39" t="s">
        <v>673</v>
      </c>
      <c r="B360" s="15">
        <f t="shared" ref="B360:C360" si="145">SUM(B91:B102)</f>
        <v>372</v>
      </c>
      <c r="C360" s="15">
        <f t="shared" si="145"/>
        <v>356</v>
      </c>
      <c r="D360" s="15">
        <f t="shared" ref="D360:G360" si="146">SUM(D91:D102)</f>
        <v>8</v>
      </c>
      <c r="E360" s="15">
        <f t="shared" si="146"/>
        <v>8</v>
      </c>
      <c r="F360" s="15">
        <f t="shared" si="146"/>
        <v>0</v>
      </c>
      <c r="G360" s="15">
        <f t="shared" si="146"/>
        <v>356</v>
      </c>
      <c r="H360"/>
    </row>
    <row r="361" spans="1:8">
      <c r="A361" s="39" t="s">
        <v>671</v>
      </c>
      <c r="B361" s="15">
        <f t="shared" ref="B361:C361" si="147">SUM(B92:B103)</f>
        <v>370</v>
      </c>
      <c r="C361" s="15">
        <f t="shared" si="147"/>
        <v>353</v>
      </c>
      <c r="D361" s="15">
        <f t="shared" ref="D361:G361" si="148">SUM(D92:D103)</f>
        <v>8</v>
      </c>
      <c r="E361" s="15">
        <f t="shared" si="148"/>
        <v>9</v>
      </c>
      <c r="F361" s="15">
        <f t="shared" si="148"/>
        <v>0</v>
      </c>
      <c r="G361" s="15">
        <f t="shared" si="148"/>
        <v>352</v>
      </c>
      <c r="H361"/>
    </row>
    <row r="362" spans="1:8">
      <c r="A362" s="39" t="s">
        <v>669</v>
      </c>
      <c r="B362" s="15">
        <f t="shared" ref="B362:C362" si="149">SUM(B93:B104)</f>
        <v>375</v>
      </c>
      <c r="C362" s="15">
        <f t="shared" si="149"/>
        <v>360</v>
      </c>
      <c r="D362" s="15">
        <f t="shared" ref="D362:G362" si="150">SUM(D93:D104)</f>
        <v>7</v>
      </c>
      <c r="E362" s="15">
        <f t="shared" si="150"/>
        <v>8</v>
      </c>
      <c r="F362" s="15">
        <f t="shared" si="150"/>
        <v>0</v>
      </c>
      <c r="G362" s="15">
        <f t="shared" si="150"/>
        <v>359</v>
      </c>
      <c r="H362"/>
    </row>
    <row r="363" spans="1:8">
      <c r="A363" s="39" t="s">
        <v>667</v>
      </c>
      <c r="B363" s="15">
        <f t="shared" ref="B363:C363" si="151">SUM(B94:B105)</f>
        <v>379</v>
      </c>
      <c r="C363" s="15">
        <f t="shared" si="151"/>
        <v>366</v>
      </c>
      <c r="D363" s="15">
        <f t="shared" ref="D363:G363" si="152">SUM(D94:D105)</f>
        <v>7</v>
      </c>
      <c r="E363" s="15">
        <f t="shared" si="152"/>
        <v>6</v>
      </c>
      <c r="F363" s="15">
        <f t="shared" si="152"/>
        <v>0</v>
      </c>
      <c r="G363" s="15">
        <f t="shared" si="152"/>
        <v>367</v>
      </c>
      <c r="H363"/>
    </row>
    <row r="364" spans="1:8">
      <c r="A364" s="39" t="s">
        <v>665</v>
      </c>
      <c r="B364" s="15">
        <f t="shared" ref="B364:C364" si="153">SUM(B95:B106)</f>
        <v>375</v>
      </c>
      <c r="C364" s="15">
        <f t="shared" si="153"/>
        <v>366</v>
      </c>
      <c r="D364" s="15">
        <f t="shared" ref="D364:G364" si="154">SUM(D95:D106)</f>
        <v>5</v>
      </c>
      <c r="E364" s="15">
        <f t="shared" si="154"/>
        <v>4</v>
      </c>
      <c r="F364" s="15">
        <f t="shared" si="154"/>
        <v>0</v>
      </c>
      <c r="G364" s="15">
        <f t="shared" si="154"/>
        <v>367</v>
      </c>
      <c r="H364"/>
    </row>
    <row r="365" spans="1:8">
      <c r="A365" s="39" t="s">
        <v>659</v>
      </c>
      <c r="B365" s="15">
        <f t="shared" ref="B365:C365" si="155">SUM(B96:B107)</f>
        <v>383</v>
      </c>
      <c r="C365" s="15">
        <f t="shared" si="155"/>
        <v>373</v>
      </c>
      <c r="D365" s="15">
        <f t="shared" ref="D365:G365" si="156">SUM(D96:D107)</f>
        <v>6</v>
      </c>
      <c r="E365" s="15">
        <f t="shared" si="156"/>
        <v>4</v>
      </c>
      <c r="F365" s="15">
        <f t="shared" si="156"/>
        <v>0</v>
      </c>
      <c r="G365" s="15">
        <f t="shared" si="156"/>
        <v>375</v>
      </c>
      <c r="H365"/>
    </row>
    <row r="366" spans="1:8">
      <c r="A366" s="39" t="s">
        <v>656</v>
      </c>
      <c r="B366" s="15">
        <f t="shared" ref="B366:C366" si="157">SUM(B97:B108)</f>
        <v>381</v>
      </c>
      <c r="C366" s="15">
        <f t="shared" si="157"/>
        <v>371</v>
      </c>
      <c r="D366" s="15">
        <f t="shared" ref="D366:G366" si="158">SUM(D97:D108)</f>
        <v>5</v>
      </c>
      <c r="E366" s="15">
        <f t="shared" si="158"/>
        <v>4</v>
      </c>
      <c r="F366" s="15">
        <f t="shared" si="158"/>
        <v>1</v>
      </c>
      <c r="G366" s="15">
        <f t="shared" si="158"/>
        <v>371</v>
      </c>
      <c r="H366"/>
    </row>
    <row r="367" spans="1:8">
      <c r="A367" s="39" t="s">
        <v>654</v>
      </c>
      <c r="B367" s="15">
        <f t="shared" ref="B367:C367" si="159">SUM(B98:B109)</f>
        <v>388</v>
      </c>
      <c r="C367" s="15">
        <f t="shared" si="159"/>
        <v>374</v>
      </c>
      <c r="D367" s="15">
        <f t="shared" ref="D367:G367" si="160">SUM(D98:D109)</f>
        <v>5</v>
      </c>
      <c r="E367" s="15">
        <f t="shared" si="160"/>
        <v>8</v>
      </c>
      <c r="F367" s="15">
        <f t="shared" si="160"/>
        <v>1</v>
      </c>
      <c r="G367" s="15">
        <f t="shared" si="160"/>
        <v>370</v>
      </c>
      <c r="H367"/>
    </row>
    <row r="368" spans="1:8">
      <c r="A368" s="39" t="s">
        <v>652</v>
      </c>
      <c r="B368" s="15">
        <f t="shared" ref="B368:C368" si="161">SUM(B99:B110)</f>
        <v>389</v>
      </c>
      <c r="C368" s="15">
        <f t="shared" si="161"/>
        <v>377</v>
      </c>
      <c r="D368" s="15">
        <f t="shared" ref="D368:G368" si="162">SUM(D99:D110)</f>
        <v>4</v>
      </c>
      <c r="E368" s="15">
        <f t="shared" si="162"/>
        <v>6</v>
      </c>
      <c r="F368" s="15">
        <f t="shared" si="162"/>
        <v>2</v>
      </c>
      <c r="G368" s="15">
        <f t="shared" si="162"/>
        <v>373</v>
      </c>
      <c r="H368"/>
    </row>
    <row r="369" spans="1:8">
      <c r="A369" s="39" t="s">
        <v>649</v>
      </c>
      <c r="B369" s="15">
        <f t="shared" ref="B369:C369" si="163">SUM(B100:B111)</f>
        <v>392</v>
      </c>
      <c r="C369" s="15">
        <f t="shared" si="163"/>
        <v>380</v>
      </c>
      <c r="D369" s="15">
        <f t="shared" ref="D369:G369" si="164">SUM(D100:D111)</f>
        <v>4</v>
      </c>
      <c r="E369" s="15">
        <f t="shared" si="164"/>
        <v>6</v>
      </c>
      <c r="F369" s="15">
        <f t="shared" si="164"/>
        <v>2</v>
      </c>
      <c r="G369" s="15">
        <f t="shared" si="164"/>
        <v>376</v>
      </c>
      <c r="H369"/>
    </row>
    <row r="370" spans="1:8">
      <c r="A370" s="39" t="s">
        <v>648</v>
      </c>
      <c r="B370" s="15">
        <f t="shared" ref="B370:C370" si="165">SUM(B101:B112)</f>
        <v>390</v>
      </c>
      <c r="C370" s="15">
        <f t="shared" si="165"/>
        <v>378</v>
      </c>
      <c r="D370" s="15">
        <f t="shared" ref="D370:G370" si="166">SUM(D101:D112)</f>
        <v>4</v>
      </c>
      <c r="E370" s="15">
        <f t="shared" si="166"/>
        <v>6</v>
      </c>
      <c r="F370" s="15">
        <f t="shared" si="166"/>
        <v>2</v>
      </c>
      <c r="G370" s="15">
        <f t="shared" si="166"/>
        <v>374</v>
      </c>
      <c r="H370"/>
    </row>
    <row r="371" spans="1:8">
      <c r="A371" s="39" t="s">
        <v>644</v>
      </c>
      <c r="B371" s="15">
        <f t="shared" ref="B371:C371" si="167">SUM(B102:B113)</f>
        <v>397</v>
      </c>
      <c r="C371" s="15">
        <f t="shared" si="167"/>
        <v>383</v>
      </c>
      <c r="D371" s="15">
        <f t="shared" ref="D371:G371" si="168">SUM(D102:D113)</f>
        <v>6</v>
      </c>
      <c r="E371" s="15">
        <f t="shared" si="168"/>
        <v>6</v>
      </c>
      <c r="F371" s="15">
        <f t="shared" si="168"/>
        <v>2</v>
      </c>
      <c r="G371" s="15">
        <f t="shared" si="168"/>
        <v>381</v>
      </c>
      <c r="H371"/>
    </row>
    <row r="372" spans="1:8">
      <c r="A372" s="39" t="s">
        <v>642</v>
      </c>
      <c r="B372" s="15">
        <f t="shared" ref="B372:C372" si="169">SUM(B103:B114)</f>
        <v>394</v>
      </c>
      <c r="C372" s="15">
        <f t="shared" si="169"/>
        <v>380</v>
      </c>
      <c r="D372" s="15">
        <f t="shared" ref="D372:G372" si="170">SUM(D103:D114)</f>
        <v>5</v>
      </c>
      <c r="E372" s="15">
        <f t="shared" si="170"/>
        <v>7</v>
      </c>
      <c r="F372" s="15">
        <f t="shared" si="170"/>
        <v>2</v>
      </c>
      <c r="G372" s="15">
        <f t="shared" si="170"/>
        <v>376</v>
      </c>
      <c r="H372"/>
    </row>
    <row r="373" spans="1:8">
      <c r="A373" s="39" t="s">
        <v>640</v>
      </c>
      <c r="B373" s="15">
        <f t="shared" ref="B373:C373" si="171">SUM(B104:B115)</f>
        <v>392</v>
      </c>
      <c r="C373" s="15">
        <f t="shared" si="171"/>
        <v>378</v>
      </c>
      <c r="D373" s="15">
        <f t="shared" ref="D373:G373" si="172">SUM(D104:D115)</f>
        <v>5</v>
      </c>
      <c r="E373" s="15">
        <f t="shared" si="172"/>
        <v>7</v>
      </c>
      <c r="F373" s="15">
        <f t="shared" si="172"/>
        <v>2</v>
      </c>
      <c r="G373" s="15">
        <f t="shared" si="172"/>
        <v>374</v>
      </c>
      <c r="H373"/>
    </row>
    <row r="374" spans="1:8">
      <c r="A374" s="39" t="s">
        <v>639</v>
      </c>
      <c r="B374" s="15">
        <f t="shared" ref="B374:C374" si="173">SUM(B105:B116)</f>
        <v>382</v>
      </c>
      <c r="C374" s="15">
        <f t="shared" si="173"/>
        <v>368</v>
      </c>
      <c r="D374" s="15">
        <f t="shared" ref="D374:G374" si="174">SUM(D105:D116)</f>
        <v>5</v>
      </c>
      <c r="E374" s="15">
        <f t="shared" si="174"/>
        <v>7</v>
      </c>
      <c r="F374" s="15">
        <f t="shared" si="174"/>
        <v>2</v>
      </c>
      <c r="G374" s="15">
        <f t="shared" si="174"/>
        <v>364</v>
      </c>
      <c r="H374"/>
    </row>
    <row r="375" spans="1:8">
      <c r="A375" s="39" t="s">
        <v>636</v>
      </c>
      <c r="B375" s="15">
        <f t="shared" ref="B375:C375" si="175">SUM(B106:B117)</f>
        <v>377</v>
      </c>
      <c r="C375" s="15">
        <f t="shared" si="175"/>
        <v>363</v>
      </c>
      <c r="D375" s="15">
        <f t="shared" ref="D375:G375" si="176">SUM(D106:D117)</f>
        <v>5</v>
      </c>
      <c r="E375" s="15">
        <f t="shared" si="176"/>
        <v>7</v>
      </c>
      <c r="F375" s="15">
        <f t="shared" si="176"/>
        <v>2</v>
      </c>
      <c r="G375" s="15">
        <f t="shared" si="176"/>
        <v>359</v>
      </c>
      <c r="H375"/>
    </row>
    <row r="376" spans="1:8">
      <c r="A376" s="39" t="s">
        <v>634</v>
      </c>
      <c r="B376" s="15">
        <f t="shared" ref="B376:C376" si="177">SUM(B107:B118)</f>
        <v>375</v>
      </c>
      <c r="C376" s="15">
        <f t="shared" si="177"/>
        <v>360</v>
      </c>
      <c r="D376" s="15">
        <f t="shared" ref="D376:G376" si="178">SUM(D107:D118)</f>
        <v>5</v>
      </c>
      <c r="E376" s="15">
        <f t="shared" si="178"/>
        <v>8</v>
      </c>
      <c r="F376" s="15">
        <f t="shared" si="178"/>
        <v>2</v>
      </c>
      <c r="G376" s="15">
        <f t="shared" si="178"/>
        <v>355</v>
      </c>
      <c r="H376"/>
    </row>
    <row r="377" spans="1:8">
      <c r="A377" s="39" t="s">
        <v>630</v>
      </c>
      <c r="B377" s="15">
        <f t="shared" ref="B377:C377" si="179">SUM(B108:B119)</f>
        <v>367</v>
      </c>
      <c r="C377" s="15">
        <f t="shared" si="179"/>
        <v>351</v>
      </c>
      <c r="D377" s="15">
        <f t="shared" ref="D377:G377" si="180">SUM(D108:D119)</f>
        <v>5</v>
      </c>
      <c r="E377" s="15">
        <f t="shared" si="180"/>
        <v>9</v>
      </c>
      <c r="F377" s="15">
        <f t="shared" si="180"/>
        <v>2</v>
      </c>
      <c r="G377" s="15">
        <f t="shared" si="180"/>
        <v>345</v>
      </c>
      <c r="H377"/>
    </row>
    <row r="378" spans="1:8">
      <c r="A378" s="39" t="s">
        <v>627</v>
      </c>
      <c r="B378" s="15">
        <f t="shared" ref="B378:C378" si="181">SUM(B109:B120)</f>
        <v>366</v>
      </c>
      <c r="C378" s="15">
        <f t="shared" si="181"/>
        <v>349</v>
      </c>
      <c r="D378" s="15">
        <f t="shared" ref="D378:G378" si="182">SUM(D109:D120)</f>
        <v>5</v>
      </c>
      <c r="E378" s="15">
        <f t="shared" si="182"/>
        <v>11</v>
      </c>
      <c r="F378" s="15">
        <f t="shared" si="182"/>
        <v>1</v>
      </c>
      <c r="G378" s="15">
        <f t="shared" si="182"/>
        <v>342</v>
      </c>
      <c r="H378"/>
    </row>
    <row r="379" spans="1:8">
      <c r="A379" s="39" t="s">
        <v>625</v>
      </c>
      <c r="B379" s="15">
        <f t="shared" ref="B379:C379" si="183">SUM(B110:B121)</f>
        <v>368</v>
      </c>
      <c r="C379" s="15">
        <f t="shared" si="183"/>
        <v>352</v>
      </c>
      <c r="D379" s="15">
        <f t="shared" ref="D379:G379" si="184">SUM(D110:D121)</f>
        <v>7</v>
      </c>
      <c r="E379" s="15">
        <f t="shared" si="184"/>
        <v>8</v>
      </c>
      <c r="F379" s="15">
        <f t="shared" si="184"/>
        <v>1</v>
      </c>
      <c r="G379" s="15">
        <f t="shared" si="184"/>
        <v>350</v>
      </c>
      <c r="H379"/>
    </row>
    <row r="380" spans="1:8">
      <c r="A380" s="39" t="s">
        <v>623</v>
      </c>
      <c r="B380" s="15">
        <f t="shared" ref="B380:C380" si="185">SUM(B111:B122)</f>
        <v>363</v>
      </c>
      <c r="C380" s="15">
        <f t="shared" si="185"/>
        <v>349</v>
      </c>
      <c r="D380" s="15">
        <f t="shared" ref="D380:G380" si="186">SUM(D111:D122)</f>
        <v>6</v>
      </c>
      <c r="E380" s="15">
        <f t="shared" si="186"/>
        <v>8</v>
      </c>
      <c r="F380" s="15">
        <f t="shared" si="186"/>
        <v>0</v>
      </c>
      <c r="G380" s="15">
        <f t="shared" si="186"/>
        <v>347</v>
      </c>
      <c r="H380"/>
    </row>
    <row r="381" spans="1:8">
      <c r="A381" s="39" t="s">
        <v>621</v>
      </c>
      <c r="B381" s="15">
        <f t="shared" ref="B381:C381" si="187">SUM(B112:B123)</f>
        <v>364</v>
      </c>
      <c r="C381" s="15">
        <f t="shared" si="187"/>
        <v>349</v>
      </c>
      <c r="D381" s="15">
        <f t="shared" ref="D381:G381" si="188">SUM(D112:D123)</f>
        <v>6</v>
      </c>
      <c r="E381" s="15">
        <f t="shared" si="188"/>
        <v>9</v>
      </c>
      <c r="F381" s="15">
        <f t="shared" si="188"/>
        <v>0</v>
      </c>
      <c r="G381" s="15">
        <f t="shared" si="188"/>
        <v>346</v>
      </c>
      <c r="H381"/>
    </row>
    <row r="382" spans="1:8">
      <c r="A382" s="39" t="s">
        <v>619</v>
      </c>
      <c r="B382" s="15">
        <f t="shared" ref="B382:C382" si="189">SUM(B113:B124)</f>
        <v>363</v>
      </c>
      <c r="C382" s="15">
        <f t="shared" si="189"/>
        <v>347</v>
      </c>
      <c r="D382" s="15">
        <f t="shared" ref="D382:G382" si="190">SUM(D113:D124)</f>
        <v>6</v>
      </c>
      <c r="E382" s="15">
        <f t="shared" si="190"/>
        <v>10</v>
      </c>
      <c r="F382" s="15">
        <f t="shared" si="190"/>
        <v>0</v>
      </c>
      <c r="G382" s="15">
        <f t="shared" si="190"/>
        <v>343</v>
      </c>
      <c r="H382"/>
    </row>
    <row r="383" spans="1:8">
      <c r="A383" s="39" t="s">
        <v>617</v>
      </c>
      <c r="B383" s="15">
        <f t="shared" ref="B383:C383" si="191">SUM(B114:B125)</f>
        <v>344</v>
      </c>
      <c r="C383" s="15">
        <f t="shared" si="191"/>
        <v>331</v>
      </c>
      <c r="D383" s="15">
        <f t="shared" ref="D383:G383" si="192">SUM(D114:D125)</f>
        <v>3</v>
      </c>
      <c r="E383" s="15">
        <f t="shared" si="192"/>
        <v>10</v>
      </c>
      <c r="F383" s="15">
        <f t="shared" si="192"/>
        <v>0</v>
      </c>
      <c r="G383" s="15">
        <f t="shared" si="192"/>
        <v>324</v>
      </c>
      <c r="H383"/>
    </row>
    <row r="384" spans="1:8">
      <c r="A384" s="39" t="s">
        <v>615</v>
      </c>
      <c r="B384" s="15">
        <f t="shared" ref="B384:C384" si="193">SUM(B115:B126)</f>
        <v>342</v>
      </c>
      <c r="C384" s="15">
        <f t="shared" si="193"/>
        <v>330</v>
      </c>
      <c r="D384" s="15">
        <f t="shared" ref="D384:G384" si="194">SUM(D115:D126)</f>
        <v>3</v>
      </c>
      <c r="E384" s="15">
        <f t="shared" si="194"/>
        <v>9</v>
      </c>
      <c r="F384" s="15">
        <f t="shared" si="194"/>
        <v>0</v>
      </c>
      <c r="G384" s="15">
        <f t="shared" si="194"/>
        <v>324</v>
      </c>
      <c r="H384"/>
    </row>
    <row r="385" spans="1:8">
      <c r="A385" s="39" t="s">
        <v>613</v>
      </c>
      <c r="B385" s="15">
        <f t="shared" ref="B385:C385" si="195">SUM(B116:B127)</f>
        <v>347</v>
      </c>
      <c r="C385" s="15">
        <f t="shared" si="195"/>
        <v>334</v>
      </c>
      <c r="D385" s="15">
        <f t="shared" ref="D385:G385" si="196">SUM(D116:D127)</f>
        <v>3</v>
      </c>
      <c r="E385" s="15">
        <f t="shared" si="196"/>
        <v>10</v>
      </c>
      <c r="F385" s="15">
        <f t="shared" si="196"/>
        <v>0</v>
      </c>
      <c r="G385" s="15">
        <f t="shared" si="196"/>
        <v>327</v>
      </c>
      <c r="H385"/>
    </row>
    <row r="386" spans="1:8">
      <c r="A386" s="39" t="s">
        <v>611</v>
      </c>
      <c r="B386" s="15">
        <f t="shared" ref="B386:C386" si="197">SUM(B117:B128)</f>
        <v>357</v>
      </c>
      <c r="C386" s="15">
        <f t="shared" si="197"/>
        <v>342</v>
      </c>
      <c r="D386" s="15">
        <f t="shared" ref="D386:G386" si="198">SUM(D117:D128)</f>
        <v>5</v>
      </c>
      <c r="E386" s="15">
        <f t="shared" si="198"/>
        <v>10</v>
      </c>
      <c r="F386" s="15">
        <f t="shared" si="198"/>
        <v>0</v>
      </c>
      <c r="G386" s="15">
        <f t="shared" si="198"/>
        <v>337</v>
      </c>
      <c r="H386"/>
    </row>
    <row r="387" spans="1:8">
      <c r="A387" s="39" t="s">
        <v>609</v>
      </c>
      <c r="B387" s="15">
        <f t="shared" ref="B387:C387" si="199">SUM(B118:B129)</f>
        <v>364</v>
      </c>
      <c r="C387" s="15">
        <f t="shared" si="199"/>
        <v>348</v>
      </c>
      <c r="D387" s="15">
        <f t="shared" ref="D387:G387" si="200">SUM(D118:D129)</f>
        <v>5</v>
      </c>
      <c r="E387" s="15">
        <f t="shared" si="200"/>
        <v>10</v>
      </c>
      <c r="F387" s="15">
        <f t="shared" si="200"/>
        <v>1</v>
      </c>
      <c r="G387" s="15">
        <f t="shared" si="200"/>
        <v>342</v>
      </c>
      <c r="H387"/>
    </row>
    <row r="388" spans="1:8">
      <c r="A388" s="39" t="s">
        <v>607</v>
      </c>
      <c r="B388" s="15">
        <f t="shared" ref="B388:C388" si="201">SUM(B119:B130)</f>
        <v>374</v>
      </c>
      <c r="C388" s="15">
        <f t="shared" si="201"/>
        <v>347</v>
      </c>
      <c r="D388" s="15">
        <f t="shared" ref="D388:G388" si="202">SUM(D119:D130)</f>
        <v>8</v>
      </c>
      <c r="E388" s="15">
        <f t="shared" si="202"/>
        <v>17</v>
      </c>
      <c r="F388" s="15">
        <f t="shared" si="202"/>
        <v>2</v>
      </c>
      <c r="G388" s="15">
        <f t="shared" si="202"/>
        <v>336</v>
      </c>
      <c r="H388"/>
    </row>
    <row r="389" spans="1:8">
      <c r="A389" s="39" t="s">
        <v>605</v>
      </c>
      <c r="B389" s="15">
        <f t="shared" ref="B389:C389" si="203">SUM(B120:B131)</f>
        <v>368</v>
      </c>
      <c r="C389" s="15">
        <f t="shared" si="203"/>
        <v>342</v>
      </c>
      <c r="D389" s="15">
        <f t="shared" ref="D389:G389" si="204">SUM(D120:D131)</f>
        <v>7</v>
      </c>
      <c r="E389" s="15">
        <f t="shared" si="204"/>
        <v>17</v>
      </c>
      <c r="F389" s="15">
        <f t="shared" si="204"/>
        <v>2</v>
      </c>
      <c r="G389" s="15">
        <f t="shared" si="204"/>
        <v>330</v>
      </c>
      <c r="H389"/>
    </row>
    <row r="390" spans="1:8">
      <c r="A390" s="39" t="s">
        <v>603</v>
      </c>
      <c r="B390" s="15">
        <f t="shared" ref="B390:C390" si="205">SUM(B121:B132)</f>
        <v>366</v>
      </c>
      <c r="C390" s="15">
        <f t="shared" si="205"/>
        <v>339</v>
      </c>
      <c r="D390" s="15">
        <f t="shared" ref="D390:G390" si="206">SUM(D121:D132)</f>
        <v>7</v>
      </c>
      <c r="E390" s="15">
        <f t="shared" si="206"/>
        <v>17</v>
      </c>
      <c r="F390" s="15">
        <f t="shared" si="206"/>
        <v>3</v>
      </c>
      <c r="G390" s="15">
        <f t="shared" si="206"/>
        <v>326</v>
      </c>
      <c r="H390"/>
    </row>
    <row r="391" spans="1:8">
      <c r="A391" s="39" t="s">
        <v>601</v>
      </c>
      <c r="B391" s="15">
        <f t="shared" ref="B391:C391" si="207">SUM(B122:B133)</f>
        <v>356</v>
      </c>
      <c r="C391" s="15">
        <f t="shared" si="207"/>
        <v>328</v>
      </c>
      <c r="D391" s="15">
        <f t="shared" ref="D391:G391" si="208">SUM(D122:D133)</f>
        <v>7</v>
      </c>
      <c r="E391" s="15">
        <f t="shared" si="208"/>
        <v>17</v>
      </c>
      <c r="F391" s="15">
        <f t="shared" si="208"/>
        <v>4</v>
      </c>
      <c r="G391" s="15">
        <f t="shared" si="208"/>
        <v>314</v>
      </c>
      <c r="H391"/>
    </row>
    <row r="392" spans="1:8">
      <c r="A392" s="39" t="s">
        <v>599</v>
      </c>
      <c r="B392" s="15">
        <f t="shared" ref="B392:C392" si="209">SUM(B123:B134)</f>
        <v>361</v>
      </c>
      <c r="C392" s="15">
        <f t="shared" si="209"/>
        <v>332</v>
      </c>
      <c r="D392" s="15">
        <f t="shared" ref="D392:G392" si="210">SUM(D123:D134)</f>
        <v>7</v>
      </c>
      <c r="E392" s="15">
        <f t="shared" si="210"/>
        <v>18</v>
      </c>
      <c r="F392" s="15">
        <f t="shared" si="210"/>
        <v>4</v>
      </c>
      <c r="G392" s="15">
        <f t="shared" si="210"/>
        <v>317</v>
      </c>
      <c r="H392"/>
    </row>
    <row r="393" spans="1:8">
      <c r="A393" s="39" t="s">
        <v>596</v>
      </c>
      <c r="B393" s="15">
        <f t="shared" ref="B393:C393" si="211">SUM(B124:B135)</f>
        <v>359</v>
      </c>
      <c r="C393" s="15">
        <f t="shared" si="211"/>
        <v>330</v>
      </c>
      <c r="D393" s="15">
        <f t="shared" ref="D393:G393" si="212">SUM(D124:D135)</f>
        <v>7</v>
      </c>
      <c r="E393" s="15">
        <f t="shared" si="212"/>
        <v>18</v>
      </c>
      <c r="F393" s="15">
        <f t="shared" si="212"/>
        <v>4</v>
      </c>
      <c r="G393" s="15">
        <f t="shared" si="212"/>
        <v>315</v>
      </c>
      <c r="H393"/>
    </row>
    <row r="394" spans="1:8">
      <c r="A394" s="39" t="s">
        <v>594</v>
      </c>
      <c r="B394" s="15">
        <f t="shared" ref="B394:C394" si="213">SUM(B125:B136)</f>
        <v>358</v>
      </c>
      <c r="C394" s="15">
        <f t="shared" si="213"/>
        <v>331</v>
      </c>
      <c r="D394" s="15">
        <f t="shared" ref="D394:G394" si="214">SUM(D125:D136)</f>
        <v>7</v>
      </c>
      <c r="E394" s="15">
        <f t="shared" si="214"/>
        <v>16</v>
      </c>
      <c r="F394" s="15">
        <f t="shared" si="214"/>
        <v>4</v>
      </c>
      <c r="G394" s="15">
        <f t="shared" si="214"/>
        <v>318</v>
      </c>
      <c r="H394"/>
    </row>
    <row r="395" spans="1:8">
      <c r="A395" s="39" t="s">
        <v>592</v>
      </c>
      <c r="B395" s="15">
        <f t="shared" ref="B395:C395" si="215">SUM(B126:B137)</f>
        <v>362</v>
      </c>
      <c r="C395" s="15">
        <f t="shared" si="215"/>
        <v>324</v>
      </c>
      <c r="D395" s="15">
        <f t="shared" ref="D395:G395" si="216">SUM(D126:D137)</f>
        <v>11</v>
      </c>
      <c r="E395" s="15">
        <f t="shared" si="216"/>
        <v>22</v>
      </c>
      <c r="F395" s="15">
        <f t="shared" si="216"/>
        <v>5</v>
      </c>
      <c r="G395" s="15">
        <f t="shared" si="216"/>
        <v>308</v>
      </c>
      <c r="H395"/>
    </row>
    <row r="396" spans="1:8">
      <c r="A396" s="39" t="s">
        <v>590</v>
      </c>
      <c r="B396" s="15">
        <f t="shared" ref="B396:C396" si="217">SUM(B127:B138)</f>
        <v>362</v>
      </c>
      <c r="C396" s="15">
        <f t="shared" si="217"/>
        <v>323</v>
      </c>
      <c r="D396" s="15">
        <f t="shared" ref="D396:G396" si="218">SUM(D127:D138)</f>
        <v>12</v>
      </c>
      <c r="E396" s="15">
        <f t="shared" si="218"/>
        <v>22</v>
      </c>
      <c r="F396" s="15">
        <f t="shared" si="218"/>
        <v>5</v>
      </c>
      <c r="G396" s="15">
        <f t="shared" si="218"/>
        <v>308</v>
      </c>
      <c r="H396"/>
    </row>
    <row r="397" spans="1:8">
      <c r="A397" s="39" t="s">
        <v>588</v>
      </c>
      <c r="B397" s="15">
        <f t="shared" ref="B397:C397" si="219">SUM(B128:B139)</f>
        <v>362</v>
      </c>
      <c r="C397" s="15">
        <f t="shared" si="219"/>
        <v>324</v>
      </c>
      <c r="D397" s="15">
        <f t="shared" ref="D397:G397" si="220">SUM(D128:D139)</f>
        <v>13</v>
      </c>
      <c r="E397" s="15">
        <f t="shared" si="220"/>
        <v>20</v>
      </c>
      <c r="F397" s="15">
        <f t="shared" si="220"/>
        <v>5</v>
      </c>
      <c r="G397" s="15">
        <f t="shared" si="220"/>
        <v>312</v>
      </c>
      <c r="H397"/>
    </row>
    <row r="398" spans="1:8">
      <c r="A398" s="39" t="s">
        <v>585</v>
      </c>
      <c r="B398" s="15">
        <f t="shared" ref="B398:C398" si="221">SUM(B129:B140)</f>
        <v>365</v>
      </c>
      <c r="C398" s="15">
        <f t="shared" si="221"/>
        <v>328</v>
      </c>
      <c r="D398" s="15">
        <f t="shared" ref="D398:G398" si="222">SUM(D129:D140)</f>
        <v>11</v>
      </c>
      <c r="E398" s="15">
        <f t="shared" si="222"/>
        <v>21</v>
      </c>
      <c r="F398" s="15">
        <f t="shared" si="222"/>
        <v>5</v>
      </c>
      <c r="G398" s="15">
        <f t="shared" si="222"/>
        <v>313</v>
      </c>
      <c r="H398"/>
    </row>
    <row r="399" spans="1:8">
      <c r="A399" s="39" t="s">
        <v>582</v>
      </c>
      <c r="B399" s="15">
        <f t="shared" ref="B399:C399" si="223">SUM(B130:B141)</f>
        <v>369</v>
      </c>
      <c r="C399" s="15">
        <f t="shared" si="223"/>
        <v>332</v>
      </c>
      <c r="D399" s="15">
        <f t="shared" ref="D399:G399" si="224">SUM(D130:D141)</f>
        <v>11</v>
      </c>
      <c r="E399" s="15">
        <f t="shared" si="224"/>
        <v>22</v>
      </c>
      <c r="F399" s="15">
        <f t="shared" si="224"/>
        <v>4</v>
      </c>
      <c r="G399" s="15">
        <f t="shared" si="224"/>
        <v>317</v>
      </c>
      <c r="H399"/>
    </row>
    <row r="400" spans="1:8">
      <c r="A400" s="39" t="s">
        <v>581</v>
      </c>
      <c r="B400" s="15">
        <f t="shared" ref="B400:C400" si="225">SUM(B131:B142)</f>
        <v>367</v>
      </c>
      <c r="C400" s="15">
        <f t="shared" si="225"/>
        <v>340</v>
      </c>
      <c r="D400" s="15">
        <f t="shared" ref="D400:G400" si="226">SUM(D131:D142)</f>
        <v>8</v>
      </c>
      <c r="E400" s="15">
        <f t="shared" si="226"/>
        <v>16</v>
      </c>
      <c r="F400" s="15">
        <f t="shared" si="226"/>
        <v>3</v>
      </c>
      <c r="G400" s="15">
        <f t="shared" si="226"/>
        <v>329</v>
      </c>
      <c r="H400"/>
    </row>
    <row r="401" spans="1:8">
      <c r="A401" s="39" t="s">
        <v>576</v>
      </c>
      <c r="B401" s="15">
        <f t="shared" ref="B401:C401" si="227">SUM(B132:B143)</f>
        <v>371</v>
      </c>
      <c r="C401" s="15">
        <f t="shared" si="227"/>
        <v>344</v>
      </c>
      <c r="D401" s="15">
        <f t="shared" ref="D401:G401" si="228">SUM(D132:D143)</f>
        <v>8</v>
      </c>
      <c r="E401" s="15">
        <f t="shared" si="228"/>
        <v>16</v>
      </c>
      <c r="F401" s="15">
        <f t="shared" si="228"/>
        <v>3</v>
      </c>
      <c r="G401" s="15">
        <f t="shared" si="228"/>
        <v>333</v>
      </c>
      <c r="H401"/>
    </row>
    <row r="402" spans="1:8">
      <c r="A402" s="39" t="s">
        <v>567</v>
      </c>
      <c r="B402" s="15">
        <f t="shared" ref="B402:C402" si="229">SUM(B133:B144)</f>
        <v>371</v>
      </c>
      <c r="C402" s="15">
        <f t="shared" si="229"/>
        <v>347</v>
      </c>
      <c r="D402" s="15">
        <f t="shared" ref="D402:G402" si="230">SUM(D133:D144)</f>
        <v>8</v>
      </c>
      <c r="E402" s="15">
        <f t="shared" si="230"/>
        <v>14</v>
      </c>
      <c r="F402" s="15">
        <f t="shared" si="230"/>
        <v>2</v>
      </c>
      <c r="G402" s="15">
        <f t="shared" si="230"/>
        <v>339</v>
      </c>
      <c r="H402"/>
    </row>
    <row r="403" spans="1:8">
      <c r="A403" s="39" t="s">
        <v>564</v>
      </c>
      <c r="B403" s="15">
        <f t="shared" ref="B403:C403" si="231">SUM(B134:B145)</f>
        <v>366</v>
      </c>
      <c r="C403" s="15">
        <f t="shared" si="231"/>
        <v>345</v>
      </c>
      <c r="D403" s="15">
        <f t="shared" ref="D403:G403" si="232">SUM(D134:D145)</f>
        <v>6</v>
      </c>
      <c r="E403" s="15">
        <f t="shared" si="232"/>
        <v>14</v>
      </c>
      <c r="F403" s="15">
        <f t="shared" si="232"/>
        <v>1</v>
      </c>
      <c r="G403" s="15">
        <f t="shared" si="232"/>
        <v>336</v>
      </c>
      <c r="H403"/>
    </row>
    <row r="404" spans="1:8">
      <c r="A404" s="39" t="s">
        <v>562</v>
      </c>
      <c r="B404" s="15">
        <f t="shared" ref="B404:C404" si="233">SUM(B135:B146)</f>
        <v>369</v>
      </c>
      <c r="C404" s="15">
        <f t="shared" si="233"/>
        <v>348</v>
      </c>
      <c r="D404" s="15">
        <f t="shared" ref="D404:G404" si="234">SUM(D135:D146)</f>
        <v>7</v>
      </c>
      <c r="E404" s="15">
        <f t="shared" si="234"/>
        <v>13</v>
      </c>
      <c r="F404" s="15">
        <f t="shared" si="234"/>
        <v>1</v>
      </c>
      <c r="G404" s="15">
        <f t="shared" si="234"/>
        <v>341</v>
      </c>
      <c r="H404"/>
    </row>
    <row r="405" spans="1:8">
      <c r="A405" s="39" t="s">
        <v>560</v>
      </c>
      <c r="B405" s="15">
        <f t="shared" ref="B405:C405" si="235">SUM(B136:B147)</f>
        <v>369</v>
      </c>
      <c r="C405" s="15">
        <f t="shared" si="235"/>
        <v>348</v>
      </c>
      <c r="D405" s="15">
        <f t="shared" ref="D405:G405" si="236">SUM(D136:D147)</f>
        <v>7</v>
      </c>
      <c r="E405" s="15">
        <f t="shared" si="236"/>
        <v>13</v>
      </c>
      <c r="F405" s="15">
        <f t="shared" si="236"/>
        <v>1</v>
      </c>
      <c r="G405" s="15">
        <f t="shared" si="236"/>
        <v>341</v>
      </c>
      <c r="H405"/>
    </row>
    <row r="406" spans="1:8">
      <c r="A406" s="39" t="s">
        <v>559</v>
      </c>
      <c r="B406" s="15">
        <f t="shared" ref="B406:C406" si="237">SUM(B137:B148)</f>
        <v>379</v>
      </c>
      <c r="C406" s="15">
        <f t="shared" si="237"/>
        <v>358</v>
      </c>
      <c r="D406" s="15">
        <f t="shared" ref="D406:G406" si="238">SUM(D137:D148)</f>
        <v>7</v>
      </c>
      <c r="E406" s="15">
        <f t="shared" si="238"/>
        <v>13</v>
      </c>
      <c r="F406" s="15">
        <f t="shared" si="238"/>
        <v>1</v>
      </c>
      <c r="G406" s="15">
        <f t="shared" si="238"/>
        <v>351</v>
      </c>
      <c r="H406"/>
    </row>
    <row r="407" spans="1:8">
      <c r="A407" s="39" t="s">
        <v>556</v>
      </c>
      <c r="B407" s="15">
        <f t="shared" ref="B407:C407" si="239">SUM(B138:B149)</f>
        <v>376</v>
      </c>
      <c r="C407" s="15">
        <f t="shared" si="239"/>
        <v>363</v>
      </c>
      <c r="D407" s="15">
        <f t="shared" ref="D407:G407" si="240">SUM(D138:D149)</f>
        <v>6</v>
      </c>
      <c r="E407" s="15">
        <f t="shared" si="240"/>
        <v>7</v>
      </c>
      <c r="F407" s="15">
        <f t="shared" si="240"/>
        <v>0</v>
      </c>
      <c r="G407" s="15">
        <f t="shared" si="240"/>
        <v>362</v>
      </c>
      <c r="H407"/>
    </row>
    <row r="408" spans="1:8">
      <c r="A408" s="39" t="s">
        <v>555</v>
      </c>
      <c r="B408" s="15">
        <f t="shared" ref="B408:C408" si="241">SUM(B139:B150)</f>
        <v>376</v>
      </c>
      <c r="C408" s="15">
        <f t="shared" si="241"/>
        <v>363</v>
      </c>
      <c r="D408" s="15">
        <f t="shared" ref="D408:G408" si="242">SUM(D139:D150)</f>
        <v>6</v>
      </c>
      <c r="E408" s="15">
        <f t="shared" si="242"/>
        <v>7</v>
      </c>
      <c r="F408" s="15">
        <f t="shared" si="242"/>
        <v>0</v>
      </c>
      <c r="G408" s="15">
        <f t="shared" si="242"/>
        <v>362</v>
      </c>
      <c r="H408"/>
    </row>
    <row r="409" spans="1:8">
      <c r="A409" s="39" t="s">
        <v>551</v>
      </c>
      <c r="B409" s="15">
        <f t="shared" ref="B409:C409" si="243">SUM(B140:B151)</f>
        <v>393</v>
      </c>
      <c r="C409" s="15">
        <f t="shared" si="243"/>
        <v>380</v>
      </c>
      <c r="D409" s="15">
        <f t="shared" ref="D409:G409" si="244">SUM(D140:D151)</f>
        <v>6</v>
      </c>
      <c r="E409" s="15">
        <f t="shared" si="244"/>
        <v>7</v>
      </c>
      <c r="F409" s="15">
        <f t="shared" si="244"/>
        <v>0</v>
      </c>
      <c r="G409" s="15">
        <f t="shared" si="244"/>
        <v>379</v>
      </c>
      <c r="H409"/>
    </row>
    <row r="410" spans="1:8">
      <c r="A410" s="39" t="s">
        <v>549</v>
      </c>
      <c r="B410" s="15">
        <f t="shared" ref="B410:C410" si="245">SUM(B141:B152)</f>
        <v>392</v>
      </c>
      <c r="C410" s="15">
        <f t="shared" si="245"/>
        <v>377</v>
      </c>
      <c r="D410" s="15">
        <f t="shared" ref="D410:G410" si="246">SUM(D141:D152)</f>
        <v>7</v>
      </c>
      <c r="E410" s="15">
        <f t="shared" si="246"/>
        <v>8</v>
      </c>
      <c r="F410" s="15">
        <f t="shared" si="246"/>
        <v>0</v>
      </c>
      <c r="G410" s="15">
        <f t="shared" si="246"/>
        <v>376</v>
      </c>
      <c r="H410"/>
    </row>
    <row r="411" spans="1:8">
      <c r="A411" s="39" t="s">
        <v>547</v>
      </c>
      <c r="B411" s="15">
        <f t="shared" ref="B411:C411" si="247">SUM(B142:B153)</f>
        <v>389</v>
      </c>
      <c r="C411" s="15">
        <f t="shared" si="247"/>
        <v>374</v>
      </c>
      <c r="D411" s="15">
        <f t="shared" ref="D411:G411" si="248">SUM(D142:D153)</f>
        <v>7</v>
      </c>
      <c r="E411" s="15">
        <f t="shared" si="248"/>
        <v>8</v>
      </c>
      <c r="F411" s="15">
        <f t="shared" si="248"/>
        <v>0</v>
      </c>
      <c r="G411" s="15">
        <f t="shared" si="248"/>
        <v>373</v>
      </c>
      <c r="H411"/>
    </row>
    <row r="412" spans="1:8">
      <c r="A412" s="39" t="s">
        <v>542</v>
      </c>
      <c r="B412" s="15">
        <f t="shared" ref="B412:C412" si="249">SUM(B143:B154)</f>
        <v>382</v>
      </c>
      <c r="C412" s="15">
        <f t="shared" si="249"/>
        <v>367</v>
      </c>
      <c r="D412" s="15">
        <f t="shared" ref="D412:G412" si="250">SUM(D143:D154)</f>
        <v>7</v>
      </c>
      <c r="E412" s="15">
        <f t="shared" si="250"/>
        <v>8</v>
      </c>
      <c r="F412" s="15">
        <f t="shared" si="250"/>
        <v>0</v>
      </c>
      <c r="G412" s="15">
        <f t="shared" si="250"/>
        <v>366</v>
      </c>
      <c r="H412"/>
    </row>
    <row r="413" spans="1:8">
      <c r="A413" s="39" t="s">
        <v>541</v>
      </c>
      <c r="B413" s="15">
        <f t="shared" ref="B413:C413" si="251">SUM(B144:B155)</f>
        <v>391</v>
      </c>
      <c r="C413" s="15">
        <f t="shared" si="251"/>
        <v>375</v>
      </c>
      <c r="D413" s="15">
        <f t="shared" ref="D413:G413" si="252">SUM(D144:D155)</f>
        <v>8</v>
      </c>
      <c r="E413" s="15">
        <f t="shared" si="252"/>
        <v>8</v>
      </c>
      <c r="F413" s="15">
        <f t="shared" si="252"/>
        <v>0</v>
      </c>
      <c r="G413" s="15">
        <f t="shared" si="252"/>
        <v>375</v>
      </c>
      <c r="H413"/>
    </row>
    <row r="414" spans="1:8">
      <c r="A414" s="39" t="s">
        <v>534</v>
      </c>
      <c r="B414" s="15">
        <f t="shared" ref="B414:C414" si="253">SUM(B145:B156)</f>
        <v>389</v>
      </c>
      <c r="C414" s="15">
        <f t="shared" si="253"/>
        <v>372</v>
      </c>
      <c r="D414" s="15">
        <f t="shared" ref="D414:G414" si="254">SUM(D145:D156)</f>
        <v>9</v>
      </c>
      <c r="E414" s="15">
        <f t="shared" si="254"/>
        <v>8</v>
      </c>
      <c r="F414" s="15">
        <f t="shared" si="254"/>
        <v>0</v>
      </c>
      <c r="G414" s="15">
        <f t="shared" si="254"/>
        <v>373</v>
      </c>
      <c r="H414"/>
    </row>
    <row r="415" spans="1:8">
      <c r="A415" s="39" t="s">
        <v>633</v>
      </c>
      <c r="B415" s="15">
        <f t="shared" ref="B415:C415" si="255">SUM(B146:B157)</f>
        <v>394</v>
      </c>
      <c r="C415" s="15">
        <f t="shared" si="255"/>
        <v>378</v>
      </c>
      <c r="D415" s="15">
        <f t="shared" ref="D415:G415" si="256">SUM(D146:D157)</f>
        <v>9</v>
      </c>
      <c r="E415" s="15">
        <f t="shared" si="256"/>
        <v>7</v>
      </c>
      <c r="F415" s="15">
        <f t="shared" si="256"/>
        <v>0</v>
      </c>
      <c r="G415" s="15">
        <f t="shared" si="256"/>
        <v>380</v>
      </c>
      <c r="H415"/>
    </row>
    <row r="416" spans="1:8">
      <c r="A416" s="39" t="s">
        <v>532</v>
      </c>
      <c r="B416" s="15">
        <f t="shared" ref="B416:C416" si="257">SUM(B147:B158)</f>
        <v>389</v>
      </c>
      <c r="C416" s="15">
        <f t="shared" si="257"/>
        <v>373</v>
      </c>
      <c r="D416" s="15">
        <f t="shared" ref="D416:G416" si="258">SUM(D147:D158)</f>
        <v>9</v>
      </c>
      <c r="E416" s="15">
        <f t="shared" si="258"/>
        <v>7</v>
      </c>
      <c r="F416" s="15">
        <f t="shared" si="258"/>
        <v>0</v>
      </c>
      <c r="G416" s="15">
        <f t="shared" si="258"/>
        <v>375</v>
      </c>
      <c r="H416"/>
    </row>
    <row r="417" spans="1:8">
      <c r="A417" s="39" t="s">
        <v>531</v>
      </c>
      <c r="B417" s="15">
        <f t="shared" ref="B417:C417" si="259">SUM(B148:B159)</f>
        <v>398</v>
      </c>
      <c r="C417" s="15">
        <f t="shared" si="259"/>
        <v>376</v>
      </c>
      <c r="D417" s="15">
        <f t="shared" ref="D417:G417" si="260">SUM(D148:D159)</f>
        <v>16</v>
      </c>
      <c r="E417" s="15">
        <f t="shared" si="260"/>
        <v>6</v>
      </c>
      <c r="F417" s="15">
        <f t="shared" si="260"/>
        <v>0</v>
      </c>
      <c r="G417" s="15">
        <f t="shared" si="260"/>
        <v>386</v>
      </c>
      <c r="H417"/>
    </row>
    <row r="418" spans="1:8">
      <c r="A418" s="39" t="s">
        <v>528</v>
      </c>
      <c r="B418" s="15">
        <f t="shared" ref="B418:C418" si="261">SUM(B149:B160)</f>
        <v>391</v>
      </c>
      <c r="C418" s="15">
        <f t="shared" si="261"/>
        <v>368</v>
      </c>
      <c r="D418" s="15">
        <f t="shared" ref="D418:G418" si="262">SUM(D149:D160)</f>
        <v>17</v>
      </c>
      <c r="E418" s="15">
        <f t="shared" si="262"/>
        <v>6</v>
      </c>
      <c r="F418" s="15">
        <f t="shared" si="262"/>
        <v>0</v>
      </c>
      <c r="G418" s="15">
        <f t="shared" si="262"/>
        <v>379</v>
      </c>
      <c r="H418"/>
    </row>
    <row r="419" spans="1:8">
      <c r="A419" s="39" t="s">
        <v>526</v>
      </c>
      <c r="B419" s="15">
        <f t="shared" ref="B419:C419" si="263">SUM(B150:B161)</f>
        <v>393</v>
      </c>
      <c r="C419" s="15">
        <f t="shared" si="263"/>
        <v>372</v>
      </c>
      <c r="D419" s="15">
        <f t="shared" ref="D419:G419" si="264">SUM(D150:D161)</f>
        <v>14</v>
      </c>
      <c r="E419" s="15">
        <f t="shared" si="264"/>
        <v>7</v>
      </c>
      <c r="F419" s="15">
        <f t="shared" si="264"/>
        <v>0</v>
      </c>
      <c r="G419" s="15">
        <f t="shared" si="264"/>
        <v>379</v>
      </c>
      <c r="H419"/>
    </row>
    <row r="420" spans="1:8">
      <c r="A420" s="39" t="s">
        <v>521</v>
      </c>
      <c r="B420" s="15">
        <f t="shared" ref="B420:C420" si="265">SUM(B151:B162)</f>
        <v>395</v>
      </c>
      <c r="C420" s="15">
        <f t="shared" si="265"/>
        <v>374</v>
      </c>
      <c r="D420" s="15">
        <f t="shared" ref="D420:G420" si="266">SUM(D151:D162)</f>
        <v>14</v>
      </c>
      <c r="E420" s="15">
        <f t="shared" si="266"/>
        <v>7</v>
      </c>
      <c r="F420" s="15">
        <f t="shared" si="266"/>
        <v>0</v>
      </c>
      <c r="G420" s="15">
        <f t="shared" si="266"/>
        <v>381</v>
      </c>
      <c r="H420"/>
    </row>
    <row r="421" spans="1:8">
      <c r="A421" s="39" t="s">
        <v>517</v>
      </c>
      <c r="B421" s="15">
        <f t="shared" ref="B421:C421" si="267">SUM(B152:B163)</f>
        <v>380</v>
      </c>
      <c r="C421" s="15">
        <f t="shared" si="267"/>
        <v>357</v>
      </c>
      <c r="D421" s="15">
        <f t="shared" ref="D421:G421" si="268">SUM(D152:D163)</f>
        <v>16</v>
      </c>
      <c r="E421" s="15">
        <f t="shared" si="268"/>
        <v>7</v>
      </c>
      <c r="F421" s="15">
        <f t="shared" si="268"/>
        <v>0</v>
      </c>
      <c r="G421" s="15">
        <f t="shared" si="268"/>
        <v>366</v>
      </c>
      <c r="H421"/>
    </row>
    <row r="422" spans="1:8">
      <c r="A422" s="39" t="s">
        <v>516</v>
      </c>
      <c r="B422" s="15">
        <f t="shared" ref="B422:C422" si="269">SUM(B153:B164)</f>
        <v>389</v>
      </c>
      <c r="C422" s="15">
        <f t="shared" si="269"/>
        <v>365</v>
      </c>
      <c r="D422" s="15">
        <f t="shared" ref="D422:G422" si="270">SUM(D153:D164)</f>
        <v>15</v>
      </c>
      <c r="E422" s="15">
        <f t="shared" si="270"/>
        <v>9</v>
      </c>
      <c r="F422" s="15">
        <f t="shared" si="270"/>
        <v>0</v>
      </c>
      <c r="G422" s="15">
        <f t="shared" si="270"/>
        <v>371</v>
      </c>
      <c r="H422"/>
    </row>
    <row r="423" spans="1:8">
      <c r="A423" s="39" t="s">
        <v>514</v>
      </c>
      <c r="B423" s="15">
        <f t="shared" ref="B423:C423" si="271">SUM(B154:B165)</f>
        <v>389</v>
      </c>
      <c r="C423" s="15">
        <f t="shared" si="271"/>
        <v>366</v>
      </c>
      <c r="D423" s="15">
        <f t="shared" ref="D423:G423" si="272">SUM(D154:D165)</f>
        <v>15</v>
      </c>
      <c r="E423" s="15">
        <f t="shared" si="272"/>
        <v>8</v>
      </c>
      <c r="F423" s="15">
        <f t="shared" si="272"/>
        <v>0</v>
      </c>
      <c r="G423" s="15">
        <f t="shared" si="272"/>
        <v>373</v>
      </c>
      <c r="H423"/>
    </row>
    <row r="424" spans="1:8">
      <c r="A424" s="39" t="s">
        <v>511</v>
      </c>
      <c r="B424" s="15">
        <f t="shared" ref="B424:C424" si="273">SUM(B155:B166)</f>
        <v>402</v>
      </c>
      <c r="C424" s="15">
        <f t="shared" si="273"/>
        <v>377</v>
      </c>
      <c r="D424" s="15">
        <f t="shared" ref="D424:G424" si="274">SUM(D155:D166)</f>
        <v>16</v>
      </c>
      <c r="E424" s="15">
        <f t="shared" si="274"/>
        <v>9</v>
      </c>
      <c r="F424" s="15">
        <f t="shared" si="274"/>
        <v>0</v>
      </c>
      <c r="G424" s="15">
        <f t="shared" si="274"/>
        <v>384</v>
      </c>
      <c r="H424"/>
    </row>
    <row r="425" spans="1:8">
      <c r="A425" s="39" t="s">
        <v>507</v>
      </c>
      <c r="B425" s="15">
        <f t="shared" ref="B425:C425" si="275">SUM(B156:B167)</f>
        <v>393</v>
      </c>
      <c r="C425" s="15">
        <f t="shared" si="275"/>
        <v>366</v>
      </c>
      <c r="D425" s="15">
        <f t="shared" ref="D425:G425" si="276">SUM(D156:D167)</f>
        <v>16</v>
      </c>
      <c r="E425" s="15">
        <f t="shared" si="276"/>
        <v>11</v>
      </c>
      <c r="F425" s="15">
        <f t="shared" si="276"/>
        <v>0</v>
      </c>
      <c r="G425" s="15">
        <f t="shared" si="276"/>
        <v>371</v>
      </c>
      <c r="H425"/>
    </row>
    <row r="426" spans="1:8">
      <c r="A426" s="39" t="s">
        <v>504</v>
      </c>
      <c r="B426" s="15">
        <f t="shared" ref="B426:C426" si="277">SUM(B157:B168)</f>
        <v>392</v>
      </c>
      <c r="C426" s="15">
        <f t="shared" si="277"/>
        <v>364</v>
      </c>
      <c r="D426" s="15">
        <f t="shared" ref="D426:G426" si="278">SUM(D157:D168)</f>
        <v>16</v>
      </c>
      <c r="E426" s="15">
        <f t="shared" si="278"/>
        <v>12</v>
      </c>
      <c r="F426" s="15">
        <f t="shared" si="278"/>
        <v>0</v>
      </c>
      <c r="G426" s="15">
        <f t="shared" si="278"/>
        <v>368</v>
      </c>
      <c r="H426"/>
    </row>
    <row r="427" spans="1:8">
      <c r="A427" s="39" t="s">
        <v>502</v>
      </c>
      <c r="B427" s="15">
        <f t="shared" ref="B427:C427" si="279">SUM(B158:B169)</f>
        <v>399</v>
      </c>
      <c r="C427" s="15">
        <f t="shared" si="279"/>
        <v>369</v>
      </c>
      <c r="D427" s="15">
        <f t="shared" ref="D427:G427" si="280">SUM(D158:D169)</f>
        <v>17</v>
      </c>
      <c r="E427" s="15">
        <f t="shared" si="280"/>
        <v>13</v>
      </c>
      <c r="F427" s="15">
        <f t="shared" si="280"/>
        <v>0</v>
      </c>
      <c r="G427" s="15">
        <f t="shared" si="280"/>
        <v>373</v>
      </c>
      <c r="H427"/>
    </row>
    <row r="428" spans="1:8">
      <c r="A428" s="39" t="s">
        <v>500</v>
      </c>
      <c r="B428" s="15">
        <f t="shared" ref="B428:C428" si="281">SUM(B159:B170)</f>
        <v>398</v>
      </c>
      <c r="C428" s="15">
        <f t="shared" si="281"/>
        <v>366</v>
      </c>
      <c r="D428" s="15">
        <f t="shared" ref="D428:G428" si="282">SUM(D159:D170)</f>
        <v>17</v>
      </c>
      <c r="E428" s="15">
        <f t="shared" si="282"/>
        <v>15</v>
      </c>
      <c r="F428" s="15">
        <f t="shared" si="282"/>
        <v>0</v>
      </c>
      <c r="G428" s="15">
        <f t="shared" si="282"/>
        <v>368</v>
      </c>
      <c r="H428"/>
    </row>
    <row r="429" spans="1:8">
      <c r="A429" s="39" t="s">
        <v>499</v>
      </c>
      <c r="B429" s="15">
        <f t="shared" ref="B429:C429" si="283">SUM(B160:B171)</f>
        <v>390</v>
      </c>
      <c r="C429" s="15">
        <f t="shared" si="283"/>
        <v>364</v>
      </c>
      <c r="D429" s="15">
        <f t="shared" ref="D429:G429" si="284">SUM(D160:D171)</f>
        <v>10</v>
      </c>
      <c r="E429" s="15">
        <f t="shared" si="284"/>
        <v>16</v>
      </c>
      <c r="F429" s="15">
        <f t="shared" si="284"/>
        <v>0</v>
      </c>
      <c r="G429" s="15">
        <f t="shared" si="284"/>
        <v>358</v>
      </c>
      <c r="H429"/>
    </row>
    <row r="430" spans="1:8">
      <c r="A430" s="39" t="s">
        <v>496</v>
      </c>
      <c r="B430" s="15">
        <f t="shared" ref="B430:C430" si="285">SUM(B161:B172)</f>
        <v>391</v>
      </c>
      <c r="C430" s="15">
        <f t="shared" si="285"/>
        <v>364</v>
      </c>
      <c r="D430" s="15">
        <f t="shared" ref="D430:G430" si="286">SUM(D161:D172)</f>
        <v>10</v>
      </c>
      <c r="E430" s="15">
        <f t="shared" si="286"/>
        <v>17</v>
      </c>
      <c r="F430" s="15">
        <f t="shared" si="286"/>
        <v>0</v>
      </c>
      <c r="G430" s="15">
        <f t="shared" si="286"/>
        <v>357</v>
      </c>
      <c r="H430"/>
    </row>
    <row r="431" spans="1:8">
      <c r="A431" s="39" t="s">
        <v>494</v>
      </c>
      <c r="B431" s="15">
        <f t="shared" ref="B431:C431" si="287">SUM(B162:B173)</f>
        <v>381</v>
      </c>
      <c r="C431" s="15">
        <f t="shared" si="287"/>
        <v>352</v>
      </c>
      <c r="D431" s="15">
        <f t="shared" ref="D431:G431" si="288">SUM(D162:D173)</f>
        <v>12</v>
      </c>
      <c r="E431" s="15">
        <f t="shared" si="288"/>
        <v>17</v>
      </c>
      <c r="F431" s="15">
        <f t="shared" si="288"/>
        <v>0</v>
      </c>
      <c r="G431" s="15">
        <f t="shared" si="288"/>
        <v>347</v>
      </c>
      <c r="H431"/>
    </row>
    <row r="432" spans="1:8">
      <c r="A432" s="39" t="s">
        <v>492</v>
      </c>
      <c r="B432" s="15">
        <f t="shared" ref="B432:C432" si="289">SUM(B163:B174)</f>
        <v>385</v>
      </c>
      <c r="C432" s="15">
        <f t="shared" si="289"/>
        <v>356</v>
      </c>
      <c r="D432" s="15">
        <f t="shared" ref="D432:G432" si="290">SUM(D163:D174)</f>
        <v>12</v>
      </c>
      <c r="E432" s="15">
        <f t="shared" si="290"/>
        <v>17</v>
      </c>
      <c r="F432" s="15">
        <f t="shared" si="290"/>
        <v>0</v>
      </c>
      <c r="G432" s="15">
        <f t="shared" si="290"/>
        <v>351</v>
      </c>
      <c r="H432"/>
    </row>
    <row r="433" spans="1:8">
      <c r="A433" s="39" t="s">
        <v>490</v>
      </c>
      <c r="B433" s="15">
        <f t="shared" ref="B433:C433" si="291">SUM(B164:B175)</f>
        <v>381</v>
      </c>
      <c r="C433" s="15">
        <f t="shared" si="291"/>
        <v>354</v>
      </c>
      <c r="D433" s="15">
        <f t="shared" ref="D433:G433" si="292">SUM(D164:D175)</f>
        <v>9</v>
      </c>
      <c r="E433" s="15">
        <f t="shared" si="292"/>
        <v>17</v>
      </c>
      <c r="F433" s="15">
        <f t="shared" si="292"/>
        <v>1</v>
      </c>
      <c r="G433" s="15">
        <f t="shared" si="292"/>
        <v>345</v>
      </c>
      <c r="H433"/>
    </row>
    <row r="434" spans="1:8">
      <c r="A434" s="39" t="s">
        <v>488</v>
      </c>
      <c r="B434" s="15">
        <f t="shared" ref="B434:C434" si="293">SUM(B165:B176)</f>
        <v>365</v>
      </c>
      <c r="C434" s="15">
        <f t="shared" si="293"/>
        <v>340</v>
      </c>
      <c r="D434" s="15">
        <f t="shared" ref="D434:G434" si="294">SUM(D165:D176)</f>
        <v>10</v>
      </c>
      <c r="E434" s="15">
        <f t="shared" si="294"/>
        <v>14</v>
      </c>
      <c r="F434" s="15">
        <f t="shared" si="294"/>
        <v>1</v>
      </c>
      <c r="G434" s="15">
        <f t="shared" si="294"/>
        <v>335</v>
      </c>
      <c r="H434"/>
    </row>
    <row r="435" spans="1:8">
      <c r="A435" s="39" t="s">
        <v>486</v>
      </c>
      <c r="B435" s="15">
        <f t="shared" ref="B435:C435" si="295">SUM(B166:B177)</f>
        <v>370</v>
      </c>
      <c r="C435" s="15">
        <f t="shared" si="295"/>
        <v>340</v>
      </c>
      <c r="D435" s="15">
        <f t="shared" ref="D435:G435" si="296">SUM(D166:D177)</f>
        <v>15</v>
      </c>
      <c r="E435" s="15">
        <f t="shared" si="296"/>
        <v>14</v>
      </c>
      <c r="F435" s="15">
        <f t="shared" si="296"/>
        <v>1</v>
      </c>
      <c r="G435" s="15">
        <f t="shared" si="296"/>
        <v>340</v>
      </c>
      <c r="H435"/>
    </row>
    <row r="436" spans="1:8">
      <c r="A436" s="39" t="s">
        <v>484</v>
      </c>
      <c r="B436" s="15">
        <f t="shared" ref="B436:C436" si="297">SUM(B167:B178)</f>
        <v>361</v>
      </c>
      <c r="C436" s="15">
        <f t="shared" si="297"/>
        <v>331</v>
      </c>
      <c r="D436" s="15">
        <f t="shared" ref="D436:G436" si="298">SUM(D167:D178)</f>
        <v>15</v>
      </c>
      <c r="E436" s="15">
        <f t="shared" si="298"/>
        <v>14</v>
      </c>
      <c r="F436" s="15">
        <f t="shared" si="298"/>
        <v>1</v>
      </c>
      <c r="G436" s="15">
        <f t="shared" si="298"/>
        <v>331</v>
      </c>
      <c r="H436"/>
    </row>
    <row r="437" spans="1:8">
      <c r="A437" s="39" t="s">
        <v>480</v>
      </c>
      <c r="B437" s="15">
        <f t="shared" ref="B437:C437" si="299">SUM(B168:B179)</f>
        <v>360</v>
      </c>
      <c r="C437" s="15">
        <f t="shared" si="299"/>
        <v>333</v>
      </c>
      <c r="D437" s="15">
        <f t="shared" ref="D437:G437" si="300">SUM(D168:D179)</f>
        <v>15</v>
      </c>
      <c r="E437" s="15">
        <f t="shared" si="300"/>
        <v>11</v>
      </c>
      <c r="F437" s="15">
        <f t="shared" si="300"/>
        <v>1</v>
      </c>
      <c r="G437" s="15">
        <f t="shared" si="300"/>
        <v>336</v>
      </c>
      <c r="H437"/>
    </row>
    <row r="438" spans="1:8">
      <c r="A438" s="39" t="s">
        <v>476</v>
      </c>
      <c r="B438" s="15">
        <f t="shared" ref="B438:C438" si="301">SUM(B169:B180)</f>
        <v>362</v>
      </c>
      <c r="C438" s="15">
        <f t="shared" si="301"/>
        <v>334</v>
      </c>
      <c r="D438" s="15">
        <f t="shared" ref="D438:G438" si="302">SUM(D169:D180)</f>
        <v>17</v>
      </c>
      <c r="E438" s="15">
        <f t="shared" si="302"/>
        <v>10</v>
      </c>
      <c r="F438" s="15">
        <f t="shared" si="302"/>
        <v>1</v>
      </c>
      <c r="G438" s="15">
        <f t="shared" si="302"/>
        <v>340</v>
      </c>
      <c r="H438"/>
    </row>
    <row r="439" spans="1:8">
      <c r="A439" s="39" t="s">
        <v>475</v>
      </c>
      <c r="B439" s="15">
        <f t="shared" ref="B439:C439" si="303">SUM(B170:B181)</f>
        <v>355</v>
      </c>
      <c r="C439" s="15">
        <f t="shared" si="303"/>
        <v>329</v>
      </c>
      <c r="D439" s="15">
        <f t="shared" ref="D439:G439" si="304">SUM(D170:D181)</f>
        <v>16</v>
      </c>
      <c r="E439" s="15">
        <f t="shared" si="304"/>
        <v>9</v>
      </c>
      <c r="F439" s="15">
        <f t="shared" si="304"/>
        <v>1</v>
      </c>
      <c r="G439" s="15">
        <f t="shared" si="304"/>
        <v>335</v>
      </c>
      <c r="H439"/>
    </row>
    <row r="440" spans="1:8">
      <c r="A440" s="39" t="s">
        <v>472</v>
      </c>
      <c r="B440" s="15">
        <f t="shared" ref="B440:C440" si="305">SUM(B171:B182)</f>
        <v>358</v>
      </c>
      <c r="C440" s="15">
        <f t="shared" si="305"/>
        <v>332</v>
      </c>
      <c r="D440" s="15">
        <f t="shared" ref="D440:G440" si="306">SUM(D171:D182)</f>
        <v>17</v>
      </c>
      <c r="E440" s="15">
        <f t="shared" si="306"/>
        <v>8</v>
      </c>
      <c r="F440" s="15">
        <f t="shared" si="306"/>
        <v>1</v>
      </c>
      <c r="G440" s="15">
        <f t="shared" si="306"/>
        <v>340</v>
      </c>
      <c r="H440"/>
    </row>
    <row r="441" spans="1:8">
      <c r="A441" s="8" t="s">
        <v>469</v>
      </c>
      <c r="B441" s="15">
        <f t="shared" ref="B441:C441" si="307">SUM(B172:B183)</f>
        <v>358</v>
      </c>
      <c r="C441" s="15">
        <f t="shared" si="307"/>
        <v>333</v>
      </c>
      <c r="D441" s="15">
        <f t="shared" ref="D441:G441" si="308">SUM(D172:D183)</f>
        <v>17</v>
      </c>
      <c r="E441" s="15">
        <f t="shared" si="308"/>
        <v>7</v>
      </c>
      <c r="F441" s="15">
        <f t="shared" si="308"/>
        <v>1</v>
      </c>
      <c r="G441" s="15">
        <f t="shared" si="308"/>
        <v>342</v>
      </c>
      <c r="H441"/>
    </row>
    <row r="442" spans="1:8">
      <c r="A442" s="39" t="s">
        <v>467</v>
      </c>
      <c r="B442" s="15">
        <f t="shared" ref="B442:C442" si="309">SUM(B173:B184)</f>
        <v>358</v>
      </c>
      <c r="C442" s="15">
        <f t="shared" si="309"/>
        <v>332</v>
      </c>
      <c r="D442" s="15">
        <f t="shared" ref="D442:G442" si="310">SUM(D173:D184)</f>
        <v>17</v>
      </c>
      <c r="E442" s="15">
        <f t="shared" si="310"/>
        <v>8</v>
      </c>
      <c r="F442" s="15">
        <f t="shared" si="310"/>
        <v>1</v>
      </c>
      <c r="G442" s="15">
        <f t="shared" si="310"/>
        <v>340</v>
      </c>
      <c r="H442"/>
    </row>
    <row r="443" spans="1:8" ht="12" customHeight="1">
      <c r="A443" s="39" t="s">
        <v>465</v>
      </c>
      <c r="B443" s="15">
        <f t="shared" ref="B443:C443" si="311">SUM(B174:B185)</f>
        <v>355</v>
      </c>
      <c r="C443" s="15">
        <f t="shared" si="311"/>
        <v>329</v>
      </c>
      <c r="D443" s="15">
        <f t="shared" ref="D443:G443" si="312">SUM(D174:D185)</f>
        <v>18</v>
      </c>
      <c r="E443" s="15">
        <f t="shared" si="312"/>
        <v>7</v>
      </c>
      <c r="F443" s="15">
        <f t="shared" si="312"/>
        <v>1</v>
      </c>
      <c r="G443" s="15">
        <f t="shared" si="312"/>
        <v>339</v>
      </c>
      <c r="H443"/>
    </row>
    <row r="444" spans="1:8">
      <c r="A444" s="39" t="s">
        <v>463</v>
      </c>
      <c r="B444" s="15">
        <f t="shared" ref="B444:C444" si="313">SUM(B175:B186)</f>
        <v>350</v>
      </c>
      <c r="C444" s="15">
        <f t="shared" si="313"/>
        <v>325</v>
      </c>
      <c r="D444" s="15">
        <f t="shared" ref="D444:G444" si="314">SUM(D175:D186)</f>
        <v>17</v>
      </c>
      <c r="E444" s="15">
        <f t="shared" si="314"/>
        <v>7</v>
      </c>
      <c r="F444" s="15">
        <f t="shared" si="314"/>
        <v>1</v>
      </c>
      <c r="G444" s="15">
        <f t="shared" si="314"/>
        <v>334</v>
      </c>
      <c r="H444"/>
    </row>
    <row r="445" spans="1:8">
      <c r="A445" s="39" t="s">
        <v>461</v>
      </c>
      <c r="B445" s="15">
        <f t="shared" ref="B445:C445" si="315">SUM(B176:B187)</f>
        <v>361</v>
      </c>
      <c r="C445" s="15">
        <f t="shared" si="315"/>
        <v>336</v>
      </c>
      <c r="D445" s="15">
        <f t="shared" ref="D445:G445" si="316">SUM(D176:D187)</f>
        <v>18</v>
      </c>
      <c r="E445" s="15">
        <f t="shared" si="316"/>
        <v>7</v>
      </c>
      <c r="F445" s="15">
        <f t="shared" si="316"/>
        <v>0</v>
      </c>
      <c r="G445" s="15">
        <f t="shared" si="316"/>
        <v>347</v>
      </c>
      <c r="H445"/>
    </row>
    <row r="446" spans="1:8">
      <c r="A446" s="39" t="s">
        <v>459</v>
      </c>
      <c r="B446" s="15">
        <f t="shared" ref="B446:C446" si="317">SUM(B177:B188)</f>
        <v>362</v>
      </c>
      <c r="C446" s="15">
        <f t="shared" si="317"/>
        <v>336</v>
      </c>
      <c r="D446" s="15">
        <f t="shared" ref="D446:G446" si="318">SUM(D177:D188)</f>
        <v>19</v>
      </c>
      <c r="E446" s="15">
        <f t="shared" si="318"/>
        <v>7</v>
      </c>
      <c r="F446" s="15">
        <f t="shared" si="318"/>
        <v>0</v>
      </c>
      <c r="G446" s="15">
        <f t="shared" si="318"/>
        <v>348</v>
      </c>
      <c r="H446"/>
    </row>
    <row r="447" spans="1:8">
      <c r="A447" s="39" t="s">
        <v>457</v>
      </c>
      <c r="B447" s="15">
        <f t="shared" ref="B447:C447" si="319">SUM(B178:B189)</f>
        <v>362</v>
      </c>
      <c r="C447" s="15">
        <f t="shared" si="319"/>
        <v>337</v>
      </c>
      <c r="D447" s="15">
        <f t="shared" ref="D447:G447" si="320">SUM(D178:D189)</f>
        <v>17</v>
      </c>
      <c r="E447" s="15">
        <f t="shared" si="320"/>
        <v>8</v>
      </c>
      <c r="F447" s="15">
        <f t="shared" si="320"/>
        <v>0</v>
      </c>
      <c r="G447" s="15">
        <f t="shared" si="320"/>
        <v>346</v>
      </c>
      <c r="H447"/>
    </row>
    <row r="448" spans="1:8">
      <c r="A448" s="39" t="s">
        <v>455</v>
      </c>
      <c r="B448" s="15">
        <f t="shared" ref="B448:C448" si="321">SUM(B179:B190)</f>
        <v>351</v>
      </c>
      <c r="C448" s="15">
        <f t="shared" si="321"/>
        <v>324</v>
      </c>
      <c r="D448" s="15">
        <f t="shared" ref="D448:G448" si="322">SUM(D179:D190)</f>
        <v>22</v>
      </c>
      <c r="E448" s="15">
        <f t="shared" si="322"/>
        <v>5</v>
      </c>
      <c r="F448" s="15">
        <f t="shared" si="322"/>
        <v>0</v>
      </c>
      <c r="G448" s="15">
        <f t="shared" si="322"/>
        <v>341</v>
      </c>
      <c r="H448"/>
    </row>
    <row r="449" spans="1:8">
      <c r="A449" s="39" t="s">
        <v>451</v>
      </c>
      <c r="B449" s="15">
        <f t="shared" ref="B449:C449" si="323">SUM(B180:B191)</f>
        <v>348</v>
      </c>
      <c r="C449" s="15">
        <f t="shared" si="323"/>
        <v>321</v>
      </c>
      <c r="D449" s="15">
        <f t="shared" ref="D449:G449" si="324">SUM(D180:D191)</f>
        <v>22</v>
      </c>
      <c r="E449" s="15">
        <f t="shared" si="324"/>
        <v>5</v>
      </c>
      <c r="F449" s="15">
        <f t="shared" si="324"/>
        <v>0</v>
      </c>
      <c r="G449" s="15">
        <f t="shared" si="324"/>
        <v>338</v>
      </c>
      <c r="H449"/>
    </row>
    <row r="450" spans="1:8">
      <c r="A450" s="39" t="s">
        <v>448</v>
      </c>
      <c r="B450" s="15">
        <f t="shared" ref="B450:C450" si="325">SUM(B181:B192)</f>
        <v>345</v>
      </c>
      <c r="C450" s="15">
        <f t="shared" si="325"/>
        <v>318</v>
      </c>
      <c r="D450" s="15">
        <f t="shared" ref="D450:G450" si="326">SUM(D181:D192)</f>
        <v>21</v>
      </c>
      <c r="E450" s="15">
        <f t="shared" si="326"/>
        <v>5</v>
      </c>
      <c r="F450" s="15">
        <f t="shared" si="326"/>
        <v>1</v>
      </c>
      <c r="G450" s="15">
        <f t="shared" si="326"/>
        <v>333</v>
      </c>
      <c r="H450"/>
    </row>
    <row r="451" spans="1:8">
      <c r="A451" s="39" t="s">
        <v>446</v>
      </c>
      <c r="B451" s="15">
        <f t="shared" ref="B451:C451" si="327">SUM(B182:B193)</f>
        <v>346</v>
      </c>
      <c r="C451" s="15">
        <f t="shared" si="327"/>
        <v>318</v>
      </c>
      <c r="D451" s="15">
        <f t="shared" ref="D451:G451" si="328">SUM(D182:D193)</f>
        <v>22</v>
      </c>
      <c r="E451" s="15">
        <f t="shared" si="328"/>
        <v>5</v>
      </c>
      <c r="F451" s="15">
        <f t="shared" si="328"/>
        <v>1</v>
      </c>
      <c r="G451" s="15">
        <f t="shared" si="328"/>
        <v>334</v>
      </c>
      <c r="H451"/>
    </row>
    <row r="452" spans="1:8">
      <c r="A452" s="39" t="s">
        <v>443</v>
      </c>
      <c r="B452" s="15">
        <f t="shared" ref="B452:C452" si="329">SUM(B183:B194)</f>
        <v>335</v>
      </c>
      <c r="C452" s="15">
        <f t="shared" si="329"/>
        <v>309</v>
      </c>
      <c r="D452" s="15">
        <f t="shared" ref="D452:G452" si="330">SUM(D183:D194)</f>
        <v>20</v>
      </c>
      <c r="E452" s="15">
        <f t="shared" si="330"/>
        <v>5</v>
      </c>
      <c r="F452" s="15">
        <f t="shared" si="330"/>
        <v>1</v>
      </c>
      <c r="G452" s="15">
        <f t="shared" si="330"/>
        <v>323</v>
      </c>
      <c r="H452"/>
    </row>
    <row r="453" spans="1:8">
      <c r="A453" s="39" t="s">
        <v>440</v>
      </c>
      <c r="B453" s="15">
        <f t="shared" ref="B453:C453" si="331">SUM(B184:B195)</f>
        <v>331</v>
      </c>
      <c r="C453" s="15">
        <f t="shared" si="331"/>
        <v>305</v>
      </c>
      <c r="D453" s="15">
        <f t="shared" ref="D453:G453" si="332">SUM(D184:D195)</f>
        <v>20</v>
      </c>
      <c r="E453" s="15">
        <f t="shared" si="332"/>
        <v>5</v>
      </c>
      <c r="F453" s="15">
        <f t="shared" si="332"/>
        <v>1</v>
      </c>
      <c r="G453" s="15">
        <f t="shared" si="332"/>
        <v>319</v>
      </c>
      <c r="H453"/>
    </row>
    <row r="454" spans="1:8">
      <c r="A454" s="8" t="s">
        <v>438</v>
      </c>
      <c r="B454" s="15">
        <f t="shared" ref="B454:C454" si="333">SUM(B185:B196)</f>
        <v>326</v>
      </c>
      <c r="C454" s="15">
        <f t="shared" si="333"/>
        <v>303</v>
      </c>
      <c r="D454" s="15">
        <f t="shared" ref="D454:G454" si="334">SUM(D185:D196)</f>
        <v>19</v>
      </c>
      <c r="E454" s="15">
        <f t="shared" si="334"/>
        <v>3</v>
      </c>
      <c r="F454" s="15">
        <f t="shared" si="334"/>
        <v>1</v>
      </c>
      <c r="G454" s="15">
        <f t="shared" si="334"/>
        <v>318</v>
      </c>
      <c r="H454"/>
    </row>
    <row r="455" spans="1:8">
      <c r="A455" s="39" t="s">
        <v>436</v>
      </c>
      <c r="B455" s="15">
        <f t="shared" ref="B455:C455" si="335">SUM(B186:B197)</f>
        <v>326</v>
      </c>
      <c r="C455" s="15">
        <f t="shared" si="335"/>
        <v>305</v>
      </c>
      <c r="D455" s="15">
        <f t="shared" ref="D455:G455" si="336">SUM(D186:D197)</f>
        <v>16</v>
      </c>
      <c r="E455" s="15">
        <f t="shared" si="336"/>
        <v>4</v>
      </c>
      <c r="F455" s="15">
        <f t="shared" si="336"/>
        <v>1</v>
      </c>
      <c r="G455" s="15">
        <f t="shared" si="336"/>
        <v>316</v>
      </c>
      <c r="H455"/>
    </row>
    <row r="456" spans="1:8">
      <c r="A456" s="8" t="s">
        <v>435</v>
      </c>
      <c r="B456" s="15">
        <f t="shared" ref="B456:C456" si="337">SUM(B187:B198)</f>
        <v>323</v>
      </c>
      <c r="C456" s="15">
        <f t="shared" si="337"/>
        <v>301</v>
      </c>
      <c r="D456" s="15">
        <f t="shared" ref="D456:G456" si="338">SUM(D187:D198)</f>
        <v>17</v>
      </c>
      <c r="E456" s="15">
        <f t="shared" si="338"/>
        <v>4</v>
      </c>
      <c r="F456" s="15">
        <f t="shared" si="338"/>
        <v>1</v>
      </c>
      <c r="G456" s="15">
        <f t="shared" si="338"/>
        <v>313</v>
      </c>
      <c r="H456"/>
    </row>
    <row r="457" spans="1:8">
      <c r="A457" s="8" t="s">
        <v>432</v>
      </c>
      <c r="B457" s="15">
        <f t="shared" ref="B457:C457" si="339">SUM(B188:B199)</f>
        <v>306</v>
      </c>
      <c r="C457" s="15">
        <f t="shared" si="339"/>
        <v>285</v>
      </c>
      <c r="D457" s="15">
        <f t="shared" ref="D457:G457" si="340">SUM(D188:D199)</f>
        <v>16</v>
      </c>
      <c r="E457" s="15">
        <f t="shared" si="340"/>
        <v>4</v>
      </c>
      <c r="F457" s="15">
        <f t="shared" si="340"/>
        <v>1</v>
      </c>
      <c r="G457" s="15">
        <f t="shared" si="340"/>
        <v>296</v>
      </c>
      <c r="H457"/>
    </row>
    <row r="458" spans="1:8">
      <c r="A458" s="8" t="s">
        <v>430</v>
      </c>
      <c r="B458" s="15">
        <f t="shared" ref="B458:C458" si="341">SUM(B189:B200)</f>
        <v>299</v>
      </c>
      <c r="C458" s="15">
        <f t="shared" si="341"/>
        <v>280</v>
      </c>
      <c r="D458" s="15">
        <f t="shared" ref="D458:G458" si="342">SUM(D189:D200)</f>
        <v>15</v>
      </c>
      <c r="E458" s="15">
        <f t="shared" si="342"/>
        <v>3</v>
      </c>
      <c r="F458" s="15">
        <f t="shared" si="342"/>
        <v>1</v>
      </c>
      <c r="G458" s="15">
        <f t="shared" si="342"/>
        <v>291</v>
      </c>
      <c r="H458"/>
    </row>
    <row r="459" spans="1:8">
      <c r="A459" s="8" t="s">
        <v>428</v>
      </c>
      <c r="B459" s="15">
        <f t="shared" ref="B459:C459" si="343">SUM(B190:B201)</f>
        <v>285</v>
      </c>
      <c r="C459" s="15">
        <f t="shared" si="343"/>
        <v>267</v>
      </c>
      <c r="D459" s="15">
        <f t="shared" ref="D459:G459" si="344">SUM(D190:D201)</f>
        <v>15</v>
      </c>
      <c r="E459" s="15">
        <f t="shared" si="344"/>
        <v>2</v>
      </c>
      <c r="F459" s="15">
        <f t="shared" si="344"/>
        <v>1</v>
      </c>
      <c r="G459" s="15">
        <f t="shared" si="344"/>
        <v>279</v>
      </c>
      <c r="H459"/>
    </row>
    <row r="460" spans="1:8">
      <c r="A460" s="8" t="s">
        <v>423</v>
      </c>
      <c r="B460" s="15">
        <f t="shared" ref="B460:C460" si="345">SUM(B191:B202)</f>
        <v>272</v>
      </c>
      <c r="C460" s="15">
        <f t="shared" si="345"/>
        <v>257</v>
      </c>
      <c r="D460" s="15">
        <f t="shared" ref="D460:G460" si="346">SUM(D191:D202)</f>
        <v>11</v>
      </c>
      <c r="E460" s="15">
        <f t="shared" si="346"/>
        <v>2</v>
      </c>
      <c r="F460" s="15">
        <f t="shared" si="346"/>
        <v>2</v>
      </c>
      <c r="G460" s="15">
        <f t="shared" si="346"/>
        <v>264</v>
      </c>
      <c r="H460"/>
    </row>
    <row r="461" spans="1:8">
      <c r="A461" s="8" t="s">
        <v>413</v>
      </c>
      <c r="B461" s="15">
        <f t="shared" ref="B461:C461" si="347">SUM(B192:B203)</f>
        <v>261</v>
      </c>
      <c r="C461" s="15">
        <f t="shared" si="347"/>
        <v>243</v>
      </c>
      <c r="D461" s="15">
        <f t="shared" ref="D461:G461" si="348">SUM(D192:D203)</f>
        <v>13</v>
      </c>
      <c r="E461" s="15">
        <f t="shared" si="348"/>
        <v>3</v>
      </c>
      <c r="F461" s="15">
        <f t="shared" si="348"/>
        <v>2</v>
      </c>
      <c r="G461" s="15">
        <f t="shared" si="348"/>
        <v>251</v>
      </c>
      <c r="H461"/>
    </row>
    <row r="462" spans="1:8">
      <c r="A462" s="8" t="s">
        <v>412</v>
      </c>
      <c r="B462" s="15">
        <f t="shared" ref="B462:C462" si="349">SUM(B193:B204)</f>
        <v>250</v>
      </c>
      <c r="C462" s="15">
        <f t="shared" si="349"/>
        <v>235</v>
      </c>
      <c r="D462" s="15">
        <f t="shared" ref="D462:G462" si="350">SUM(D193:D204)</f>
        <v>11</v>
      </c>
      <c r="E462" s="15">
        <f t="shared" si="350"/>
        <v>3</v>
      </c>
      <c r="F462" s="15">
        <f t="shared" si="350"/>
        <v>1</v>
      </c>
      <c r="G462" s="15">
        <f t="shared" si="350"/>
        <v>242</v>
      </c>
      <c r="H462"/>
    </row>
    <row r="463" spans="1:8">
      <c r="A463" s="8" t="s">
        <v>409</v>
      </c>
      <c r="B463" s="15">
        <f t="shared" ref="B463:C463" si="351">SUM(B194:B205)</f>
        <v>243</v>
      </c>
      <c r="C463" s="15">
        <f t="shared" si="351"/>
        <v>223</v>
      </c>
      <c r="D463" s="15">
        <f t="shared" ref="D463:G463" si="352">SUM(D194:D205)</f>
        <v>13</v>
      </c>
      <c r="E463" s="15">
        <f t="shared" si="352"/>
        <v>6</v>
      </c>
      <c r="F463" s="15">
        <f t="shared" si="352"/>
        <v>1</v>
      </c>
      <c r="G463" s="15">
        <f t="shared" si="352"/>
        <v>229</v>
      </c>
      <c r="H463"/>
    </row>
    <row r="464" spans="1:8">
      <c r="A464" s="8" t="s">
        <v>406</v>
      </c>
      <c r="B464" s="15">
        <f t="shared" ref="B464:C464" si="353">SUM(B195:B206)</f>
        <v>243</v>
      </c>
      <c r="C464" s="15">
        <f t="shared" si="353"/>
        <v>220</v>
      </c>
      <c r="D464" s="15">
        <f t="shared" ref="D464:G464" si="354">SUM(D195:D206)</f>
        <v>14</v>
      </c>
      <c r="E464" s="15">
        <f t="shared" si="354"/>
        <v>8</v>
      </c>
      <c r="F464" s="15">
        <f t="shared" si="354"/>
        <v>1</v>
      </c>
      <c r="G464" s="15">
        <f t="shared" si="354"/>
        <v>225</v>
      </c>
      <c r="H464"/>
    </row>
    <row r="465" spans="1:8">
      <c r="A465" s="8" t="s">
        <v>404</v>
      </c>
      <c r="B465" s="15">
        <f t="shared" ref="B465:C465" si="355">SUM(B196:B207)</f>
        <v>240</v>
      </c>
      <c r="C465" s="15">
        <f t="shared" si="355"/>
        <v>216</v>
      </c>
      <c r="D465" s="15">
        <f t="shared" ref="D465:G465" si="356">SUM(D196:D207)</f>
        <v>14</v>
      </c>
      <c r="E465" s="15">
        <f t="shared" si="356"/>
        <v>9</v>
      </c>
      <c r="F465" s="15">
        <f t="shared" si="356"/>
        <v>1</v>
      </c>
      <c r="G465" s="15">
        <f t="shared" si="356"/>
        <v>220</v>
      </c>
      <c r="H465"/>
    </row>
    <row r="466" spans="1:8">
      <c r="A466" s="8" t="s">
        <v>402</v>
      </c>
      <c r="B466" s="15">
        <f t="shared" ref="B466:C466" si="357">SUM(B197:B208)</f>
        <v>232</v>
      </c>
      <c r="C466" s="15">
        <f t="shared" si="357"/>
        <v>208</v>
      </c>
      <c r="D466" s="15">
        <f t="shared" ref="D466:G466" si="358">SUM(D197:D208)</f>
        <v>14</v>
      </c>
      <c r="E466" s="15">
        <f t="shared" si="358"/>
        <v>9</v>
      </c>
      <c r="F466" s="15">
        <f t="shared" si="358"/>
        <v>1</v>
      </c>
      <c r="G466" s="15">
        <f t="shared" si="358"/>
        <v>212</v>
      </c>
      <c r="H466"/>
    </row>
    <row r="467" spans="1:8">
      <c r="A467" s="8" t="s">
        <v>399</v>
      </c>
      <c r="B467" s="15">
        <f t="shared" ref="B467:C467" si="359">SUM(B198:B209)</f>
        <v>225</v>
      </c>
      <c r="C467" s="15">
        <f t="shared" si="359"/>
        <v>196</v>
      </c>
      <c r="D467" s="15">
        <f t="shared" ref="D467:G467" si="360">SUM(D198:D209)</f>
        <v>14</v>
      </c>
      <c r="E467" s="15">
        <f t="shared" si="360"/>
        <v>14</v>
      </c>
      <c r="F467" s="15">
        <f t="shared" si="360"/>
        <v>1</v>
      </c>
      <c r="G467" s="15">
        <f t="shared" si="360"/>
        <v>195</v>
      </c>
      <c r="H467"/>
    </row>
    <row r="468" spans="1:8">
      <c r="A468" s="8" t="s">
        <v>397</v>
      </c>
      <c r="B468" s="15">
        <f t="shared" ref="B468:C468" si="361">SUM(B199:B210)</f>
        <v>223</v>
      </c>
      <c r="C468" s="15">
        <f t="shared" si="361"/>
        <v>193</v>
      </c>
      <c r="D468" s="15">
        <f t="shared" ref="D468:G468" si="362">SUM(D199:D210)</f>
        <v>13</v>
      </c>
      <c r="E468" s="15">
        <f t="shared" si="362"/>
        <v>15</v>
      </c>
      <c r="F468" s="15">
        <f t="shared" si="362"/>
        <v>2</v>
      </c>
      <c r="G468" s="15">
        <f t="shared" si="362"/>
        <v>189</v>
      </c>
      <c r="H468"/>
    </row>
    <row r="469" spans="1:8">
      <c r="A469" s="8" t="s">
        <v>395</v>
      </c>
      <c r="B469" s="15">
        <f t="shared" ref="B469:C469" si="363">SUM(B200:B211)</f>
        <v>212</v>
      </c>
      <c r="C469" s="15">
        <f t="shared" si="363"/>
        <v>178</v>
      </c>
      <c r="D469" s="15">
        <f t="shared" ref="D469:G469" si="364">SUM(D200:D211)</f>
        <v>13</v>
      </c>
      <c r="E469" s="15">
        <f t="shared" si="364"/>
        <v>19</v>
      </c>
      <c r="F469" s="15">
        <f t="shared" si="364"/>
        <v>2</v>
      </c>
      <c r="G469" s="15">
        <f t="shared" si="364"/>
        <v>170</v>
      </c>
      <c r="H469"/>
    </row>
    <row r="470" spans="1:8">
      <c r="A470" s="8" t="s">
        <v>393</v>
      </c>
      <c r="B470" s="15">
        <f t="shared" ref="B470:C470" si="365">SUM(B201:B212)</f>
        <v>214</v>
      </c>
      <c r="C470" s="15">
        <f t="shared" si="365"/>
        <v>167</v>
      </c>
      <c r="D470" s="15">
        <f t="shared" ref="D470:G470" si="366">SUM(D201:D212)</f>
        <v>13</v>
      </c>
      <c r="E470" s="15">
        <f t="shared" si="366"/>
        <v>29</v>
      </c>
      <c r="F470" s="15">
        <f t="shared" si="366"/>
        <v>5</v>
      </c>
      <c r="G470" s="15">
        <f t="shared" si="366"/>
        <v>146</v>
      </c>
      <c r="H470"/>
    </row>
    <row r="471" spans="1:8">
      <c r="A471" s="8" t="s">
        <v>390</v>
      </c>
      <c r="B471" s="15">
        <f t="shared" ref="B471:C471" si="367">SUM(B202:B213)</f>
        <v>221</v>
      </c>
      <c r="C471" s="15">
        <f t="shared" si="367"/>
        <v>164</v>
      </c>
      <c r="D471" s="15">
        <f t="shared" ref="D471:G471" si="368">SUM(D202:D213)</f>
        <v>11</v>
      </c>
      <c r="E471" s="15">
        <f t="shared" si="368"/>
        <v>41</v>
      </c>
      <c r="F471" s="15">
        <f t="shared" si="368"/>
        <v>5</v>
      </c>
      <c r="G471" s="15">
        <f t="shared" si="368"/>
        <v>129</v>
      </c>
      <c r="H471"/>
    </row>
    <row r="472" spans="1:8">
      <c r="A472" s="8" t="s">
        <v>388</v>
      </c>
      <c r="B472" s="15">
        <f t="shared" ref="B472:C472" si="369">SUM(B203:B214)</f>
        <v>226</v>
      </c>
      <c r="C472" s="15">
        <f t="shared" si="369"/>
        <v>149</v>
      </c>
      <c r="D472" s="15">
        <f t="shared" ref="D472:G472" si="370">SUM(D203:D214)</f>
        <v>9</v>
      </c>
      <c r="E472" s="15">
        <f t="shared" si="370"/>
        <v>59</v>
      </c>
      <c r="F472" s="15">
        <f t="shared" si="370"/>
        <v>9</v>
      </c>
      <c r="G472" s="15">
        <f t="shared" si="370"/>
        <v>90</v>
      </c>
      <c r="H472"/>
    </row>
    <row r="473" spans="1:8">
      <c r="A473" s="8" t="s">
        <v>380</v>
      </c>
      <c r="B473" s="15">
        <f t="shared" ref="B473:C473" si="371">SUM(B204:B215)</f>
        <v>235</v>
      </c>
      <c r="C473" s="15">
        <f t="shared" si="371"/>
        <v>151</v>
      </c>
      <c r="D473" s="15">
        <f t="shared" ref="D473:G473" si="372">SUM(D204:D215)</f>
        <v>6</v>
      </c>
      <c r="E473" s="15">
        <f t="shared" si="372"/>
        <v>68</v>
      </c>
      <c r="F473" s="15">
        <f t="shared" si="372"/>
        <v>10</v>
      </c>
      <c r="G473" s="15">
        <f t="shared" si="372"/>
        <v>79</v>
      </c>
      <c r="H473"/>
    </row>
    <row r="474" spans="1:8">
      <c r="A474" s="8" t="s">
        <v>377</v>
      </c>
      <c r="B474" s="15">
        <f t="shared" ref="B474:C474" si="373">SUM(B205:B216)</f>
        <v>239</v>
      </c>
      <c r="C474" s="15">
        <f t="shared" si="373"/>
        <v>148</v>
      </c>
      <c r="D474" s="15">
        <f t="shared" ref="D474:G474" si="374">SUM(D205:D216)</f>
        <v>6</v>
      </c>
      <c r="E474" s="15">
        <f t="shared" si="374"/>
        <v>71</v>
      </c>
      <c r="F474" s="15">
        <f t="shared" si="374"/>
        <v>14</v>
      </c>
      <c r="G474" s="15">
        <f t="shared" si="374"/>
        <v>69</v>
      </c>
      <c r="H474"/>
    </row>
    <row r="475" spans="1:8">
      <c r="A475" s="8" t="s">
        <v>375</v>
      </c>
      <c r="B475" s="15">
        <f t="shared" ref="B475:C475" si="375">SUM(B206:B217)</f>
        <v>237</v>
      </c>
      <c r="C475" s="15">
        <f t="shared" si="375"/>
        <v>142</v>
      </c>
      <c r="D475" s="15">
        <f t="shared" ref="D475:G475" si="376">SUM(D206:D217)</f>
        <v>3</v>
      </c>
      <c r="E475" s="15">
        <f t="shared" si="376"/>
        <v>76</v>
      </c>
      <c r="F475" s="15">
        <f t="shared" si="376"/>
        <v>16</v>
      </c>
      <c r="G475" s="15">
        <f t="shared" si="376"/>
        <v>53</v>
      </c>
      <c r="H475"/>
    </row>
    <row r="476" spans="1:8">
      <c r="A476" s="8" t="s">
        <v>372</v>
      </c>
      <c r="B476" s="15">
        <f t="shared" ref="B476:C476" si="377">SUM(B207:B218)</f>
        <v>243</v>
      </c>
      <c r="C476" s="15">
        <f t="shared" si="377"/>
        <v>141</v>
      </c>
      <c r="D476" s="15">
        <f t="shared" ref="D476:G476" si="378">SUM(D207:D218)</f>
        <v>2</v>
      </c>
      <c r="E476" s="15">
        <f t="shared" si="378"/>
        <v>80</v>
      </c>
      <c r="F476" s="15">
        <f t="shared" si="378"/>
        <v>20</v>
      </c>
      <c r="G476" s="15">
        <f t="shared" si="378"/>
        <v>43</v>
      </c>
      <c r="H476"/>
    </row>
    <row r="477" spans="1:8">
      <c r="A477" s="8" t="s">
        <v>370</v>
      </c>
      <c r="B477" s="15">
        <f t="shared" ref="B477:C477" si="379">SUM(B208:B219)</f>
        <v>256</v>
      </c>
      <c r="C477" s="15">
        <f t="shared" si="379"/>
        <v>147</v>
      </c>
      <c r="D477" s="15">
        <f t="shared" ref="D477:G477" si="380">SUM(D208:D219)</f>
        <v>2</v>
      </c>
      <c r="E477" s="15">
        <f t="shared" si="380"/>
        <v>82</v>
      </c>
      <c r="F477" s="15">
        <f t="shared" si="380"/>
        <v>25</v>
      </c>
      <c r="G477" s="15">
        <f t="shared" si="380"/>
        <v>42</v>
      </c>
      <c r="H477"/>
    </row>
    <row r="478" spans="1:8">
      <c r="A478" s="8" t="s">
        <v>368</v>
      </c>
      <c r="B478" s="15">
        <f t="shared" ref="B478:C478" si="381">SUM(B209:B220)</f>
        <v>259</v>
      </c>
      <c r="C478" s="15">
        <f t="shared" si="381"/>
        <v>148</v>
      </c>
      <c r="D478" s="15">
        <f t="shared" ref="D478:G478" si="382">SUM(D209:D220)</f>
        <v>2</v>
      </c>
      <c r="E478" s="15">
        <f t="shared" si="382"/>
        <v>83</v>
      </c>
      <c r="F478" s="15">
        <f t="shared" si="382"/>
        <v>26</v>
      </c>
      <c r="G478" s="15">
        <f t="shared" si="382"/>
        <v>41</v>
      </c>
      <c r="H478"/>
    </row>
    <row r="479" spans="1:8">
      <c r="A479" s="8" t="s">
        <v>364</v>
      </c>
      <c r="B479" s="15">
        <f t="shared" ref="B479:C479" si="383">SUM(B210:B221)</f>
        <v>274</v>
      </c>
      <c r="C479" s="15">
        <f t="shared" si="383"/>
        <v>163</v>
      </c>
      <c r="D479" s="15">
        <f t="shared" ref="D479:G479" si="384">SUM(D210:D221)</f>
        <v>4</v>
      </c>
      <c r="E479" s="15">
        <f t="shared" si="384"/>
        <v>79</v>
      </c>
      <c r="F479" s="15">
        <f t="shared" si="384"/>
        <v>28</v>
      </c>
      <c r="G479" s="15">
        <f t="shared" si="384"/>
        <v>60</v>
      </c>
      <c r="H479"/>
    </row>
    <row r="480" spans="1:8">
      <c r="A480" s="8" t="s">
        <v>362</v>
      </c>
      <c r="B480" s="15">
        <f t="shared" ref="B480:C480" si="385">SUM(B211:B222)</f>
        <v>282</v>
      </c>
      <c r="C480" s="15">
        <f t="shared" si="385"/>
        <v>171</v>
      </c>
      <c r="D480" s="15">
        <f t="shared" ref="D480:G480" si="386">SUM(D211:D222)</f>
        <v>4</v>
      </c>
      <c r="E480" s="15">
        <f t="shared" si="386"/>
        <v>80</v>
      </c>
      <c r="F480" s="15">
        <f t="shared" si="386"/>
        <v>27</v>
      </c>
      <c r="G480" s="15">
        <f t="shared" si="386"/>
        <v>68</v>
      </c>
      <c r="H480"/>
    </row>
    <row r="481" spans="1:8">
      <c r="A481" s="8" t="s">
        <v>360</v>
      </c>
      <c r="B481" s="15">
        <f t="shared" ref="B481:C481" si="387">SUM(B212:B223)</f>
        <v>298</v>
      </c>
      <c r="C481" s="15">
        <f t="shared" si="387"/>
        <v>189</v>
      </c>
      <c r="D481" s="15">
        <f t="shared" ref="D481:G481" si="388">SUM(D212:D223)</f>
        <v>4</v>
      </c>
      <c r="E481" s="15">
        <f t="shared" si="388"/>
        <v>78</v>
      </c>
      <c r="F481" s="15">
        <f t="shared" si="388"/>
        <v>27</v>
      </c>
      <c r="G481" s="15">
        <f t="shared" si="388"/>
        <v>88</v>
      </c>
      <c r="H481"/>
    </row>
    <row r="482" spans="1:8">
      <c r="A482" s="8" t="s">
        <v>357</v>
      </c>
      <c r="B482" s="15">
        <f t="shared" ref="B482:C482" si="389">SUM(B213:B224)</f>
        <v>297</v>
      </c>
      <c r="C482" s="15">
        <f t="shared" si="389"/>
        <v>197</v>
      </c>
      <c r="D482" s="15">
        <f t="shared" ref="D482:G482" si="390">SUM(D213:D224)</f>
        <v>3</v>
      </c>
      <c r="E482" s="15">
        <f t="shared" si="390"/>
        <v>73</v>
      </c>
      <c r="F482" s="15">
        <f t="shared" si="390"/>
        <v>24</v>
      </c>
      <c r="G482" s="15">
        <f t="shared" si="390"/>
        <v>103</v>
      </c>
      <c r="H482"/>
    </row>
    <row r="483" spans="1:8">
      <c r="A483" s="8" t="s">
        <v>354</v>
      </c>
      <c r="B483" s="15">
        <f t="shared" ref="B483:C483" si="391">SUM(B214:B225)</f>
        <v>295</v>
      </c>
      <c r="C483" s="15">
        <f t="shared" si="391"/>
        <v>205</v>
      </c>
      <c r="D483" s="15">
        <f t="shared" ref="D483:G483" si="392">SUM(D214:D225)</f>
        <v>2</v>
      </c>
      <c r="E483" s="15">
        <f t="shared" si="392"/>
        <v>63</v>
      </c>
      <c r="F483" s="15">
        <f t="shared" si="392"/>
        <v>25</v>
      </c>
      <c r="G483" s="15">
        <f t="shared" si="392"/>
        <v>119</v>
      </c>
      <c r="H483"/>
    </row>
    <row r="484" spans="1:8">
      <c r="A484" s="8" t="s">
        <v>352</v>
      </c>
      <c r="B484" s="15">
        <f t="shared" ref="B484:C484" si="393">SUM(B215:B226)</f>
        <v>294</v>
      </c>
      <c r="C484" s="15">
        <f t="shared" si="393"/>
        <v>222</v>
      </c>
      <c r="D484" s="15">
        <f t="shared" ref="D484:G484" si="394">SUM(D215:D226)</f>
        <v>5</v>
      </c>
      <c r="E484" s="15">
        <f t="shared" si="394"/>
        <v>45</v>
      </c>
      <c r="F484" s="15">
        <f t="shared" si="394"/>
        <v>22</v>
      </c>
      <c r="G484" s="15">
        <f t="shared" si="394"/>
        <v>160</v>
      </c>
      <c r="H484"/>
    </row>
    <row r="485" spans="1:8">
      <c r="A485" s="8" t="s">
        <v>350</v>
      </c>
      <c r="B485" s="15">
        <f t="shared" ref="B485:C485" si="395">SUM(B216:B227)</f>
        <v>303</v>
      </c>
      <c r="C485" s="15">
        <f t="shared" si="395"/>
        <v>236</v>
      </c>
      <c r="D485" s="15">
        <f t="shared" ref="D485:G485" si="396">SUM(D216:D227)</f>
        <v>5</v>
      </c>
      <c r="E485" s="15">
        <f t="shared" si="396"/>
        <v>40</v>
      </c>
      <c r="F485" s="15">
        <f t="shared" si="396"/>
        <v>22</v>
      </c>
      <c r="G485" s="15">
        <f t="shared" si="396"/>
        <v>179</v>
      </c>
      <c r="H485"/>
    </row>
    <row r="486" spans="1:8">
      <c r="A486" s="8" t="s">
        <v>344</v>
      </c>
      <c r="B486" s="15">
        <f t="shared" ref="B486:C486" si="397">SUM(B217:B228)</f>
        <v>312</v>
      </c>
      <c r="C486" s="15">
        <f t="shared" si="397"/>
        <v>247</v>
      </c>
      <c r="D486" s="15">
        <f t="shared" ref="D486:G486" si="398">SUM(D217:D228)</f>
        <v>8</v>
      </c>
      <c r="E486" s="15">
        <f t="shared" si="398"/>
        <v>39</v>
      </c>
      <c r="F486" s="15">
        <f t="shared" si="398"/>
        <v>18</v>
      </c>
      <c r="G486" s="15">
        <f t="shared" si="398"/>
        <v>198</v>
      </c>
      <c r="H486"/>
    </row>
    <row r="487" spans="1:8">
      <c r="A487" s="8" t="s">
        <v>343</v>
      </c>
      <c r="B487" s="15">
        <f t="shared" ref="B487:C487" si="399">SUM(B218:B229)</f>
        <v>320</v>
      </c>
      <c r="C487" s="15">
        <f t="shared" si="399"/>
        <v>261</v>
      </c>
      <c r="D487" s="15">
        <f t="shared" ref="D487:G487" si="400">SUM(D218:D229)</f>
        <v>9</v>
      </c>
      <c r="E487" s="15">
        <f t="shared" si="400"/>
        <v>32</v>
      </c>
      <c r="F487" s="15">
        <f t="shared" si="400"/>
        <v>18</v>
      </c>
      <c r="G487" s="15">
        <f t="shared" si="400"/>
        <v>220</v>
      </c>
      <c r="H487"/>
    </row>
    <row r="488" spans="1:8">
      <c r="A488" s="8" t="s">
        <v>341</v>
      </c>
      <c r="B488" s="15">
        <f t="shared" ref="B488:C488" si="401">SUM(B219:B230)</f>
        <v>318</v>
      </c>
      <c r="C488" s="15">
        <f t="shared" si="401"/>
        <v>266</v>
      </c>
      <c r="D488" s="15">
        <f t="shared" ref="D488:G488" si="402">SUM(D219:D230)</f>
        <v>12</v>
      </c>
      <c r="E488" s="15">
        <f t="shared" si="402"/>
        <v>26</v>
      </c>
      <c r="F488" s="15">
        <f t="shared" si="402"/>
        <v>14</v>
      </c>
      <c r="G488" s="15">
        <f t="shared" si="402"/>
        <v>238</v>
      </c>
      <c r="H488"/>
    </row>
    <row r="489" spans="1:8">
      <c r="A489" s="8" t="s">
        <v>339</v>
      </c>
      <c r="B489" s="15">
        <f t="shared" ref="B489:C489" si="403">SUM(B220:B231)</f>
        <v>311</v>
      </c>
      <c r="C489" s="15">
        <f t="shared" si="403"/>
        <v>266</v>
      </c>
      <c r="D489" s="15">
        <f t="shared" ref="D489:G489" si="404">SUM(D220:D231)</f>
        <v>12</v>
      </c>
      <c r="E489" s="15">
        <f t="shared" si="404"/>
        <v>24</v>
      </c>
      <c r="F489" s="15">
        <f t="shared" si="404"/>
        <v>9</v>
      </c>
      <c r="G489" s="15">
        <f t="shared" si="404"/>
        <v>245</v>
      </c>
      <c r="H489"/>
    </row>
    <row r="490" spans="1:8">
      <c r="A490" s="8" t="s">
        <v>338</v>
      </c>
      <c r="B490" s="15">
        <f t="shared" ref="B490:C490" si="405">SUM(B221:B232)</f>
        <v>319</v>
      </c>
      <c r="C490" s="15">
        <f t="shared" si="405"/>
        <v>275</v>
      </c>
      <c r="D490" s="15">
        <f t="shared" ref="D490:G490" si="406">SUM(D221:D232)</f>
        <v>13</v>
      </c>
      <c r="E490" s="15">
        <f t="shared" si="406"/>
        <v>23</v>
      </c>
      <c r="F490" s="15">
        <f t="shared" si="406"/>
        <v>8</v>
      </c>
      <c r="G490" s="15">
        <f t="shared" si="406"/>
        <v>257</v>
      </c>
      <c r="H490"/>
    </row>
    <row r="491" spans="1:8">
      <c r="A491" s="8" t="s">
        <v>333</v>
      </c>
      <c r="B491" s="15">
        <f t="shared" ref="B491:C491" si="407">SUM(B222:B233)</f>
        <v>320</v>
      </c>
      <c r="C491" s="15">
        <f t="shared" si="407"/>
        <v>280</v>
      </c>
      <c r="D491" s="15">
        <f t="shared" ref="D491:G491" si="408">SUM(D222:D233)</f>
        <v>12</v>
      </c>
      <c r="E491" s="15">
        <f t="shared" si="408"/>
        <v>22</v>
      </c>
      <c r="F491" s="15">
        <f t="shared" si="408"/>
        <v>6</v>
      </c>
      <c r="G491" s="15">
        <f t="shared" si="408"/>
        <v>264</v>
      </c>
      <c r="H491"/>
    </row>
    <row r="492" spans="1:8">
      <c r="A492" s="8" t="s">
        <v>331</v>
      </c>
      <c r="B492" s="15">
        <f t="shared" ref="B492:C492" si="409">SUM(B223:B234)</f>
        <v>316</v>
      </c>
      <c r="C492" s="15">
        <f t="shared" si="409"/>
        <v>276</v>
      </c>
      <c r="D492" s="15">
        <f t="shared" ref="D492:G492" si="410">SUM(D223:D234)</f>
        <v>12</v>
      </c>
      <c r="E492" s="15">
        <f t="shared" si="410"/>
        <v>21</v>
      </c>
      <c r="F492" s="15">
        <f t="shared" si="410"/>
        <v>7</v>
      </c>
      <c r="G492" s="15">
        <f t="shared" si="410"/>
        <v>260</v>
      </c>
      <c r="H492"/>
    </row>
    <row r="493" spans="1:8">
      <c r="A493" s="8" t="s">
        <v>329</v>
      </c>
      <c r="B493" s="15">
        <f t="shared" ref="B493:C493" si="411">SUM(B224:B235)</f>
        <v>313</v>
      </c>
      <c r="C493" s="15">
        <f t="shared" si="411"/>
        <v>274</v>
      </c>
      <c r="D493" s="15">
        <f t="shared" ref="D493:G493" si="412">SUM(D224:D235)</f>
        <v>13</v>
      </c>
      <c r="E493" s="15">
        <f t="shared" si="412"/>
        <v>19</v>
      </c>
      <c r="F493" s="15">
        <f t="shared" si="412"/>
        <v>7</v>
      </c>
      <c r="G493" s="15">
        <f t="shared" si="412"/>
        <v>261</v>
      </c>
      <c r="H493"/>
    </row>
    <row r="494" spans="1:8">
      <c r="A494" s="8" t="s">
        <v>299</v>
      </c>
      <c r="B494" s="15">
        <f t="shared" ref="B494:C494" si="413">SUM(B225:B236)</f>
        <v>312</v>
      </c>
      <c r="C494" s="15">
        <f t="shared" si="413"/>
        <v>278</v>
      </c>
      <c r="D494" s="15">
        <f t="shared" ref="D494:G494" si="414">SUM(D225:D236)</f>
        <v>13</v>
      </c>
      <c r="E494" s="15">
        <f t="shared" si="414"/>
        <v>14</v>
      </c>
      <c r="F494" s="15">
        <f t="shared" si="414"/>
        <v>7</v>
      </c>
      <c r="G494" s="15">
        <f t="shared" si="414"/>
        <v>270</v>
      </c>
      <c r="H494"/>
    </row>
    <row r="495" spans="1:8">
      <c r="A495" s="8" t="s">
        <v>326</v>
      </c>
      <c r="B495" s="15">
        <f t="shared" ref="B495:C495" si="415">SUM(B226:B237)</f>
        <v>315</v>
      </c>
      <c r="C495" s="15">
        <f t="shared" si="415"/>
        <v>284</v>
      </c>
      <c r="D495" s="15">
        <f t="shared" ref="D495:G495" si="416">SUM(D226:D237)</f>
        <v>13</v>
      </c>
      <c r="E495" s="15">
        <f t="shared" si="416"/>
        <v>12</v>
      </c>
      <c r="F495" s="15">
        <f t="shared" si="416"/>
        <v>6</v>
      </c>
      <c r="G495" s="15">
        <f t="shared" si="416"/>
        <v>279</v>
      </c>
      <c r="H495"/>
    </row>
    <row r="496" spans="1:8">
      <c r="A496" s="8" t="s">
        <v>323</v>
      </c>
      <c r="B496" s="15">
        <f t="shared" ref="B496:C496" si="417">SUM(B227:B238)</f>
        <v>316</v>
      </c>
      <c r="C496" s="15">
        <f t="shared" si="417"/>
        <v>290</v>
      </c>
      <c r="D496" s="15">
        <f t="shared" ref="D496:G496" si="418">SUM(D227:D238)</f>
        <v>10</v>
      </c>
      <c r="E496" s="15">
        <f t="shared" si="418"/>
        <v>12</v>
      </c>
      <c r="F496" s="15">
        <f t="shared" si="418"/>
        <v>4</v>
      </c>
      <c r="G496" s="15">
        <f t="shared" si="418"/>
        <v>284</v>
      </c>
      <c r="H496"/>
    </row>
    <row r="497" spans="1:11">
      <c r="A497" s="8" t="s">
        <v>317</v>
      </c>
      <c r="B497" s="15">
        <f t="shared" ref="B497:C497" si="419">SUM(B228:B239)</f>
        <v>310</v>
      </c>
      <c r="C497" s="15">
        <f t="shared" si="419"/>
        <v>287</v>
      </c>
      <c r="D497" s="15">
        <f t="shared" ref="D497:G497" si="420">SUM(D228:D239)</f>
        <v>11</v>
      </c>
      <c r="E497" s="15">
        <f t="shared" si="420"/>
        <v>8</v>
      </c>
      <c r="F497" s="15">
        <f t="shared" si="420"/>
        <v>4</v>
      </c>
      <c r="G497" s="15">
        <f t="shared" si="420"/>
        <v>286</v>
      </c>
      <c r="H497"/>
    </row>
    <row r="498" spans="1:11">
      <c r="A498" s="8" t="s">
        <v>316</v>
      </c>
      <c r="B498" s="15">
        <f t="shared" ref="B498:C498" si="421">SUM(B229:B240)</f>
        <v>316</v>
      </c>
      <c r="C498" s="15">
        <f t="shared" si="421"/>
        <v>297</v>
      </c>
      <c r="D498" s="15">
        <f t="shared" ref="D498:G498" si="422">SUM(D229:D240)</f>
        <v>9</v>
      </c>
      <c r="E498" s="15">
        <f t="shared" si="422"/>
        <v>6</v>
      </c>
      <c r="F498" s="15">
        <f t="shared" si="422"/>
        <v>4</v>
      </c>
      <c r="G498" s="15">
        <f t="shared" si="422"/>
        <v>296</v>
      </c>
      <c r="H498"/>
    </row>
    <row r="499" spans="1:11">
      <c r="A499" s="8" t="s">
        <v>315</v>
      </c>
      <c r="B499" s="15">
        <f t="shared" ref="B499:C499" si="423">SUM(B230:B241)</f>
        <v>309</v>
      </c>
      <c r="C499" s="15">
        <f t="shared" si="423"/>
        <v>294</v>
      </c>
      <c r="D499" s="15">
        <f t="shared" ref="D499:G499" si="424">SUM(D230:D241)</f>
        <v>8</v>
      </c>
      <c r="E499" s="15">
        <f t="shared" si="424"/>
        <v>5</v>
      </c>
      <c r="F499" s="15">
        <f t="shared" si="424"/>
        <v>2</v>
      </c>
      <c r="G499" s="15">
        <f t="shared" si="424"/>
        <v>295</v>
      </c>
      <c r="H499"/>
    </row>
    <row r="500" spans="1:11">
      <c r="A500" s="8" t="s">
        <v>312</v>
      </c>
      <c r="B500" s="15">
        <f t="shared" ref="B500:C500" si="425">SUM(B231:B242)</f>
        <v>310</v>
      </c>
      <c r="C500" s="15">
        <f t="shared" si="425"/>
        <v>298</v>
      </c>
      <c r="D500" s="15">
        <f t="shared" ref="D500:G500" si="426">SUM(D231:D242)</f>
        <v>5</v>
      </c>
      <c r="E500" s="15">
        <f t="shared" si="426"/>
        <v>5</v>
      </c>
      <c r="F500" s="15">
        <f t="shared" si="426"/>
        <v>2</v>
      </c>
      <c r="G500" s="15">
        <f t="shared" si="426"/>
        <v>296</v>
      </c>
      <c r="H500"/>
    </row>
    <row r="501" spans="1:11">
      <c r="A501" s="8" t="s">
        <v>310</v>
      </c>
      <c r="B501" s="15">
        <f t="shared" ref="B501:C501" si="427">SUM(B232:B243)</f>
        <v>308</v>
      </c>
      <c r="C501" s="15">
        <f t="shared" si="427"/>
        <v>295</v>
      </c>
      <c r="D501" s="15">
        <f t="shared" ref="D501:G501" si="428">SUM(D232:D243)</f>
        <v>5</v>
      </c>
      <c r="E501" s="15">
        <f t="shared" si="428"/>
        <v>5</v>
      </c>
      <c r="F501" s="15">
        <f t="shared" si="428"/>
        <v>3</v>
      </c>
      <c r="G501" s="15">
        <f t="shared" si="428"/>
        <v>292</v>
      </c>
      <c r="H501"/>
    </row>
    <row r="502" spans="1:11">
      <c r="A502" s="8" t="s">
        <v>308</v>
      </c>
      <c r="B502" s="15">
        <f t="shared" ref="B502:C502" si="429">SUM(B233:B244)</f>
        <v>306</v>
      </c>
      <c r="C502" s="15">
        <f t="shared" si="429"/>
        <v>292</v>
      </c>
      <c r="D502" s="15">
        <f t="shared" ref="D502:G502" si="430">SUM(D233:D244)</f>
        <v>5</v>
      </c>
      <c r="E502" s="15">
        <f t="shared" si="430"/>
        <v>6</v>
      </c>
      <c r="F502" s="15">
        <f t="shared" si="430"/>
        <v>3</v>
      </c>
      <c r="G502" s="15">
        <f t="shared" si="430"/>
        <v>288</v>
      </c>
      <c r="H502"/>
    </row>
    <row r="503" spans="1:11">
      <c r="A503" s="8" t="s">
        <v>306</v>
      </c>
      <c r="B503" s="15">
        <f t="shared" ref="B503:C503" si="431">SUM(B234:B245)</f>
        <v>298</v>
      </c>
      <c r="C503" s="15">
        <f t="shared" si="431"/>
        <v>285</v>
      </c>
      <c r="D503" s="15">
        <f t="shared" ref="D503:G503" si="432">SUM(D234:D245)</f>
        <v>5</v>
      </c>
      <c r="E503" s="15">
        <f t="shared" si="432"/>
        <v>5</v>
      </c>
      <c r="F503" s="15">
        <f t="shared" si="432"/>
        <v>3</v>
      </c>
      <c r="G503" s="15">
        <f t="shared" si="432"/>
        <v>282</v>
      </c>
    </row>
    <row r="504" spans="1:11">
      <c r="A504" s="8" t="s">
        <v>304</v>
      </c>
      <c r="B504" s="15">
        <f t="shared" ref="B504:C504" si="433">SUM(B235:B246)</f>
        <v>301</v>
      </c>
      <c r="C504" s="15">
        <f t="shared" si="433"/>
        <v>290</v>
      </c>
      <c r="D504" s="15">
        <f t="shared" ref="D504:G504" si="434">SUM(D235:D246)</f>
        <v>5</v>
      </c>
      <c r="E504" s="15">
        <f t="shared" si="434"/>
        <v>4</v>
      </c>
      <c r="F504" s="15">
        <f t="shared" si="434"/>
        <v>2</v>
      </c>
      <c r="G504" s="15">
        <f t="shared" si="434"/>
        <v>289</v>
      </c>
    </row>
    <row r="505" spans="1:11">
      <c r="A505" s="8" t="s">
        <v>301</v>
      </c>
      <c r="B505" s="15">
        <f t="shared" ref="B505:C505" si="435">SUM(B236:B247)</f>
        <v>301</v>
      </c>
      <c r="C505" s="15">
        <f t="shared" si="435"/>
        <v>290</v>
      </c>
      <c r="D505" s="15">
        <f t="shared" ref="D505:G505" si="436">SUM(D236:D247)</f>
        <v>5</v>
      </c>
      <c r="E505" s="15">
        <f t="shared" si="436"/>
        <v>4</v>
      </c>
      <c r="F505" s="15">
        <f t="shared" si="436"/>
        <v>2</v>
      </c>
      <c r="G505" s="15">
        <f t="shared" si="436"/>
        <v>289</v>
      </c>
    </row>
    <row r="506" spans="1:11">
      <c r="A506" s="8" t="s">
        <v>299</v>
      </c>
      <c r="B506" s="15">
        <f t="shared" ref="B506:C506" si="437">SUM(B237:B248)</f>
        <v>305</v>
      </c>
      <c r="C506" s="15">
        <f t="shared" si="437"/>
        <v>292</v>
      </c>
      <c r="D506" s="15">
        <f t="shared" ref="D506:G506" si="438">SUM(D237:D248)</f>
        <v>6</v>
      </c>
      <c r="E506" s="15">
        <f t="shared" si="438"/>
        <v>4</v>
      </c>
      <c r="F506" s="15">
        <f t="shared" si="438"/>
        <v>3</v>
      </c>
      <c r="G506" s="15">
        <f t="shared" si="438"/>
        <v>291</v>
      </c>
    </row>
    <row r="507" spans="1:11">
      <c r="A507" s="8" t="s">
        <v>297</v>
      </c>
      <c r="B507" s="15">
        <f t="shared" ref="B507:C507" si="439">SUM(B238:B249)</f>
        <v>304</v>
      </c>
      <c r="C507" s="15">
        <f t="shared" si="439"/>
        <v>289</v>
      </c>
      <c r="D507" s="15">
        <f t="shared" ref="D507:G507" si="440">SUM(D238:D249)</f>
        <v>7</v>
      </c>
      <c r="E507" s="15">
        <f t="shared" si="440"/>
        <v>5</v>
      </c>
      <c r="F507" s="15">
        <f t="shared" si="440"/>
        <v>3</v>
      </c>
      <c r="G507" s="15">
        <f t="shared" si="440"/>
        <v>288</v>
      </c>
    </row>
    <row r="508" spans="1:11">
      <c r="A508" s="8" t="s">
        <v>295</v>
      </c>
      <c r="B508" s="15">
        <f t="shared" ref="B508:C508" si="441">SUM(B239:B250)</f>
        <v>304</v>
      </c>
      <c r="C508" s="15">
        <f t="shared" si="441"/>
        <v>287</v>
      </c>
      <c r="D508" s="15">
        <f t="shared" ref="D508:G508" si="442">SUM(D239:D250)</f>
        <v>7</v>
      </c>
      <c r="E508" s="15">
        <f t="shared" si="442"/>
        <v>6</v>
      </c>
      <c r="F508" s="15">
        <f t="shared" si="442"/>
        <v>4</v>
      </c>
      <c r="G508" s="15">
        <f t="shared" si="442"/>
        <v>284</v>
      </c>
    </row>
    <row r="509" spans="1:11">
      <c r="A509" s="8" t="s">
        <v>290</v>
      </c>
      <c r="B509" s="15">
        <f t="shared" ref="B509:C509" si="443">SUM(B240:B251)</f>
        <v>315</v>
      </c>
      <c r="C509" s="15">
        <f t="shared" si="443"/>
        <v>299</v>
      </c>
      <c r="D509" s="15">
        <f t="shared" ref="D509:G509" si="444">SUM(D240:D251)</f>
        <v>7</v>
      </c>
      <c r="E509" s="15">
        <f t="shared" si="444"/>
        <v>6</v>
      </c>
      <c r="F509" s="15">
        <f t="shared" si="444"/>
        <v>3</v>
      </c>
      <c r="G509" s="15">
        <f t="shared" si="444"/>
        <v>297</v>
      </c>
    </row>
    <row r="510" spans="1:11">
      <c r="A510" s="8" t="s">
        <v>288</v>
      </c>
      <c r="B510" s="15">
        <f t="shared" ref="B510:C510" si="445">SUM(B241:B252)</f>
        <v>312</v>
      </c>
      <c r="C510" s="15">
        <f t="shared" si="445"/>
        <v>296</v>
      </c>
      <c r="D510" s="15">
        <f t="shared" ref="D510:G510" si="446">SUM(D241:D252)</f>
        <v>6</v>
      </c>
      <c r="E510" s="15">
        <f t="shared" si="446"/>
        <v>7</v>
      </c>
      <c r="F510" s="15">
        <f t="shared" si="446"/>
        <v>3</v>
      </c>
      <c r="G510" s="15">
        <f t="shared" si="446"/>
        <v>292</v>
      </c>
    </row>
    <row r="511" spans="1:11" s="34" customFormat="1">
      <c r="A511" s="8" t="s">
        <v>286</v>
      </c>
      <c r="B511" s="15">
        <f t="shared" ref="B511:C511" si="447">SUM(B242:B253)</f>
        <v>314</v>
      </c>
      <c r="C511" s="15">
        <f t="shared" si="447"/>
        <v>298</v>
      </c>
      <c r="D511" s="15">
        <f t="shared" ref="D511:G511" si="448">SUM(D242:D253)</f>
        <v>6</v>
      </c>
      <c r="E511" s="15">
        <f t="shared" si="448"/>
        <v>7</v>
      </c>
      <c r="F511" s="15">
        <f t="shared" si="448"/>
        <v>3</v>
      </c>
      <c r="G511" s="15">
        <f t="shared" si="448"/>
        <v>294</v>
      </c>
      <c r="H511" s="22"/>
      <c r="I511"/>
      <c r="J511"/>
      <c r="K511"/>
    </row>
    <row r="512" spans="1:11">
      <c r="A512" s="8" t="s">
        <v>284</v>
      </c>
      <c r="B512" s="15">
        <f t="shared" ref="B512:C512" si="449">SUM(B243:B254)</f>
        <v>317</v>
      </c>
      <c r="C512" s="15">
        <f t="shared" si="449"/>
        <v>300</v>
      </c>
      <c r="D512" s="15">
        <f t="shared" ref="D512:G512" si="450">SUM(D243:D254)</f>
        <v>7</v>
      </c>
      <c r="E512" s="15">
        <f t="shared" si="450"/>
        <v>7</v>
      </c>
      <c r="F512" s="15">
        <f t="shared" si="450"/>
        <v>3</v>
      </c>
      <c r="G512" s="15">
        <f t="shared" si="450"/>
        <v>297</v>
      </c>
    </row>
    <row r="513" spans="1:11">
      <c r="A513" s="8" t="s">
        <v>282</v>
      </c>
      <c r="B513" s="15">
        <f t="shared" ref="B513:C513" si="451">SUM(B244:B255)</f>
        <v>319</v>
      </c>
      <c r="C513" s="15">
        <f t="shared" si="451"/>
        <v>303</v>
      </c>
      <c r="D513" s="15">
        <f t="shared" ref="D513:G513" si="452">SUM(D244:D255)</f>
        <v>7</v>
      </c>
      <c r="E513" s="15">
        <f t="shared" si="452"/>
        <v>6</v>
      </c>
      <c r="F513" s="15">
        <f t="shared" si="452"/>
        <v>3</v>
      </c>
      <c r="G513" s="15">
        <f t="shared" si="452"/>
        <v>301</v>
      </c>
    </row>
    <row r="514" spans="1:11">
      <c r="A514" s="8" t="s">
        <v>281</v>
      </c>
      <c r="B514" s="15">
        <f t="shared" ref="B514:C514" si="453">SUM(B245:B256)</f>
        <v>314</v>
      </c>
      <c r="C514" s="15">
        <f t="shared" si="453"/>
        <v>299</v>
      </c>
      <c r="D514" s="15">
        <f t="shared" ref="D514:G514" si="454">SUM(D245:D256)</f>
        <v>6</v>
      </c>
      <c r="E514" s="15">
        <f t="shared" si="454"/>
        <v>6</v>
      </c>
      <c r="F514" s="15">
        <f t="shared" si="454"/>
        <v>3</v>
      </c>
      <c r="G514" s="15">
        <f t="shared" si="454"/>
        <v>296</v>
      </c>
    </row>
    <row r="515" spans="1:11">
      <c r="A515" s="8" t="s">
        <v>276</v>
      </c>
      <c r="B515" s="15">
        <f t="shared" ref="B515:C515" si="455">SUM(B246:B257)</f>
        <v>319</v>
      </c>
      <c r="C515" s="15">
        <f t="shared" si="455"/>
        <v>305</v>
      </c>
      <c r="D515" s="15">
        <f t="shared" ref="D515:G515" si="456">SUM(D246:D257)</f>
        <v>5</v>
      </c>
      <c r="E515" s="15">
        <f t="shared" si="456"/>
        <v>6</v>
      </c>
      <c r="F515" s="15">
        <f t="shared" si="456"/>
        <v>3</v>
      </c>
      <c r="G515" s="15">
        <f t="shared" si="456"/>
        <v>301</v>
      </c>
    </row>
    <row r="516" spans="1:11">
      <c r="A516" s="8" t="s">
        <v>273</v>
      </c>
      <c r="B516" s="15">
        <f t="shared" ref="B516:C516" si="457">SUM(B247:B258)</f>
        <v>321</v>
      </c>
      <c r="C516" s="15">
        <f t="shared" si="457"/>
        <v>305</v>
      </c>
      <c r="D516" s="15">
        <f t="shared" ref="D516:G516" si="458">SUM(D247:D258)</f>
        <v>6</v>
      </c>
      <c r="E516" s="15">
        <f t="shared" si="458"/>
        <v>7</v>
      </c>
      <c r="F516" s="15">
        <f t="shared" si="458"/>
        <v>3</v>
      </c>
      <c r="G516" s="15">
        <f t="shared" si="458"/>
        <v>301</v>
      </c>
    </row>
    <row r="517" spans="1:11" s="7" customFormat="1">
      <c r="A517" s="8" t="s">
        <v>274</v>
      </c>
      <c r="B517" s="15">
        <f t="shared" ref="B517:C517" si="459">SUM(B248:B259)</f>
        <v>320</v>
      </c>
      <c r="C517" s="15">
        <f t="shared" si="459"/>
        <v>301</v>
      </c>
      <c r="D517" s="15">
        <f t="shared" ref="D517:G517" si="460">SUM(D248:D259)</f>
        <v>7</v>
      </c>
      <c r="E517" s="15">
        <f t="shared" si="460"/>
        <v>9</v>
      </c>
      <c r="F517" s="15">
        <f t="shared" si="460"/>
        <v>3</v>
      </c>
      <c r="G517" s="15">
        <f t="shared" si="460"/>
        <v>296</v>
      </c>
      <c r="H517" s="22"/>
      <c r="I517"/>
      <c r="J517"/>
      <c r="K517"/>
    </row>
    <row r="518" spans="1:11" s="7" customFormat="1">
      <c r="A518" s="8" t="s">
        <v>270</v>
      </c>
      <c r="B518" s="15">
        <f t="shared" ref="B518:C518" si="461">SUM(B249:B260)</f>
        <v>322</v>
      </c>
      <c r="C518" s="15">
        <f t="shared" si="461"/>
        <v>305</v>
      </c>
      <c r="D518" s="15">
        <f t="shared" ref="D518:G518" si="462">SUM(D249:D260)</f>
        <v>6</v>
      </c>
      <c r="E518" s="15">
        <f t="shared" si="462"/>
        <v>9</v>
      </c>
      <c r="F518" s="15">
        <f t="shared" si="462"/>
        <v>2</v>
      </c>
      <c r="G518" s="15">
        <f t="shared" si="462"/>
        <v>300</v>
      </c>
      <c r="H518" s="22"/>
      <c r="I518"/>
      <c r="J518"/>
      <c r="K518"/>
    </row>
    <row r="519" spans="1:11" s="7" customFormat="1">
      <c r="A519" s="8" t="s">
        <v>268</v>
      </c>
      <c r="B519" s="15">
        <f t="shared" ref="B519:C519" si="463">SUM(B250:B261)</f>
        <v>322</v>
      </c>
      <c r="C519" s="15">
        <f t="shared" si="463"/>
        <v>303</v>
      </c>
      <c r="D519" s="15">
        <f t="shared" ref="D519:G519" si="464">SUM(D250:D261)</f>
        <v>7</v>
      </c>
      <c r="E519" s="15">
        <f t="shared" si="464"/>
        <v>10</v>
      </c>
      <c r="F519" s="15">
        <f t="shared" si="464"/>
        <v>2</v>
      </c>
      <c r="G519" s="15">
        <f t="shared" si="464"/>
        <v>298</v>
      </c>
      <c r="H519" s="22"/>
      <c r="I519"/>
      <c r="J519"/>
      <c r="K519"/>
    </row>
    <row r="520" spans="1:11" s="7" customFormat="1">
      <c r="A520" s="8" t="s">
        <v>265</v>
      </c>
      <c r="B520" s="15">
        <f t="shared" ref="B520:C520" si="465">SUM(B251:B262)</f>
        <v>332</v>
      </c>
      <c r="C520" s="15">
        <f t="shared" si="465"/>
        <v>310</v>
      </c>
      <c r="D520" s="15">
        <f t="shared" ref="D520:G520" si="466">SUM(D251:D262)</f>
        <v>11</v>
      </c>
      <c r="E520" s="15">
        <f t="shared" si="466"/>
        <v>9</v>
      </c>
      <c r="F520" s="15">
        <f t="shared" si="466"/>
        <v>2</v>
      </c>
      <c r="G520" s="15">
        <f t="shared" si="466"/>
        <v>310</v>
      </c>
      <c r="H520" s="22"/>
      <c r="I520"/>
      <c r="J520"/>
      <c r="K520"/>
    </row>
    <row r="521" spans="1:11" s="7" customFormat="1">
      <c r="A521" s="8" t="s">
        <v>261</v>
      </c>
      <c r="B521" s="15">
        <f t="shared" ref="B521:C521" si="467">SUM(B252:B263)</f>
        <v>327</v>
      </c>
      <c r="C521" s="15">
        <f t="shared" si="467"/>
        <v>306</v>
      </c>
      <c r="D521" s="15">
        <f t="shared" ref="D521:G521" si="468">SUM(D252:D263)</f>
        <v>10</v>
      </c>
      <c r="E521" s="15">
        <f t="shared" si="468"/>
        <v>9</v>
      </c>
      <c r="F521" s="15">
        <f t="shared" si="468"/>
        <v>2</v>
      </c>
      <c r="G521" s="15">
        <f t="shared" si="468"/>
        <v>305</v>
      </c>
      <c r="H521" s="22"/>
      <c r="I521"/>
      <c r="J521"/>
      <c r="K521"/>
    </row>
    <row r="522" spans="1:11" s="7" customFormat="1">
      <c r="A522" s="8" t="s">
        <v>259</v>
      </c>
      <c r="B522" s="15">
        <f t="shared" ref="B522:C522" si="469">SUM(B253:B264)</f>
        <v>322</v>
      </c>
      <c r="C522" s="15">
        <f t="shared" si="469"/>
        <v>302</v>
      </c>
      <c r="D522" s="15">
        <f t="shared" ref="D522:G522" si="470">SUM(D253:D264)</f>
        <v>10</v>
      </c>
      <c r="E522" s="15">
        <f t="shared" si="470"/>
        <v>8</v>
      </c>
      <c r="F522" s="15">
        <f t="shared" si="470"/>
        <v>2</v>
      </c>
      <c r="G522" s="15">
        <f t="shared" si="470"/>
        <v>302</v>
      </c>
      <c r="H522" s="22"/>
      <c r="I522"/>
      <c r="J522"/>
      <c r="K522"/>
    </row>
    <row r="523" spans="1:11" s="7" customFormat="1">
      <c r="A523" s="8" t="s">
        <v>424</v>
      </c>
      <c r="B523" s="15">
        <f t="shared" ref="B523:C523" si="471">SUM(B254:B265)</f>
        <v>317</v>
      </c>
      <c r="C523" s="15">
        <f t="shared" si="471"/>
        <v>296</v>
      </c>
      <c r="D523" s="15">
        <f t="shared" ref="D523:G523" si="472">SUM(D254:D265)</f>
        <v>10</v>
      </c>
      <c r="E523" s="15">
        <f t="shared" si="472"/>
        <v>8</v>
      </c>
      <c r="F523" s="15">
        <f t="shared" si="472"/>
        <v>3</v>
      </c>
      <c r="G523" s="15">
        <f t="shared" si="472"/>
        <v>295</v>
      </c>
      <c r="H523" s="22"/>
      <c r="I523"/>
      <c r="J523"/>
      <c r="K523"/>
    </row>
    <row r="524" spans="1:11" s="34" customFormat="1">
      <c r="A524" s="8" t="s">
        <v>256</v>
      </c>
      <c r="B524" s="15">
        <f t="shared" ref="B524:C524" si="473">SUM(B255:B266)</f>
        <v>321</v>
      </c>
      <c r="C524" s="15">
        <f t="shared" si="473"/>
        <v>302</v>
      </c>
      <c r="D524" s="15">
        <f t="shared" ref="D524:G524" si="474">SUM(D255:D266)</f>
        <v>9</v>
      </c>
      <c r="E524" s="15">
        <f t="shared" si="474"/>
        <v>7</v>
      </c>
      <c r="F524" s="15">
        <f t="shared" si="474"/>
        <v>3</v>
      </c>
      <c r="G524" s="15">
        <f t="shared" si="474"/>
        <v>301</v>
      </c>
      <c r="H524" s="22"/>
      <c r="I524"/>
      <c r="J524"/>
      <c r="K524"/>
    </row>
    <row r="525" spans="1:11" s="34" customFormat="1">
      <c r="A525" s="8" t="s">
        <v>253</v>
      </c>
      <c r="B525" s="15">
        <f t="shared" ref="B525:C525" si="475">SUM(B256:B267)</f>
        <v>322</v>
      </c>
      <c r="C525" s="15">
        <f t="shared" si="475"/>
        <v>304</v>
      </c>
      <c r="D525" s="15">
        <f t="shared" ref="D525:G525" si="476">SUM(D256:D267)</f>
        <v>9</v>
      </c>
      <c r="E525" s="15">
        <f t="shared" si="476"/>
        <v>7</v>
      </c>
      <c r="F525" s="15">
        <f t="shared" si="476"/>
        <v>2</v>
      </c>
      <c r="G525" s="15">
        <f t="shared" si="476"/>
        <v>304</v>
      </c>
      <c r="H525" s="22"/>
      <c r="I525"/>
      <c r="J525"/>
      <c r="K525"/>
    </row>
    <row r="526" spans="1:11" s="34" customFormat="1">
      <c r="A526" s="8" t="s">
        <v>251</v>
      </c>
      <c r="B526" s="15">
        <f t="shared" ref="B526:C526" si="477">SUM(B257:B268)</f>
        <v>323</v>
      </c>
      <c r="C526" s="15">
        <f t="shared" si="477"/>
        <v>306</v>
      </c>
      <c r="D526" s="15">
        <f t="shared" ref="D526:G526" si="478">SUM(D257:D268)</f>
        <v>9</v>
      </c>
      <c r="E526" s="15">
        <f t="shared" si="478"/>
        <v>6</v>
      </c>
      <c r="F526" s="15">
        <f t="shared" si="478"/>
        <v>2</v>
      </c>
      <c r="G526" s="15">
        <f t="shared" si="478"/>
        <v>307</v>
      </c>
      <c r="H526" s="22"/>
      <c r="I526"/>
      <c r="J526"/>
      <c r="K526"/>
    </row>
    <row r="527" spans="1:11" s="34" customFormat="1">
      <c r="A527" s="8" t="s">
        <v>249</v>
      </c>
      <c r="B527" s="15">
        <f t="shared" ref="B527:C527" si="479">SUM(B258:B269)</f>
        <v>332</v>
      </c>
      <c r="C527" s="15">
        <f t="shared" si="479"/>
        <v>312</v>
      </c>
      <c r="D527" s="15">
        <f t="shared" ref="D527:G527" si="480">SUM(D258:D269)</f>
        <v>11</v>
      </c>
      <c r="E527" s="15">
        <f t="shared" si="480"/>
        <v>7</v>
      </c>
      <c r="F527" s="15">
        <f t="shared" si="480"/>
        <v>2</v>
      </c>
      <c r="G527" s="15">
        <f t="shared" si="480"/>
        <v>314</v>
      </c>
      <c r="H527" s="22"/>
      <c r="I527"/>
      <c r="J527"/>
      <c r="K527"/>
    </row>
    <row r="528" spans="1:11" s="34" customFormat="1">
      <c r="A528" s="8" t="s">
        <v>246</v>
      </c>
      <c r="B528" s="15">
        <f t="shared" ref="B528:C528" si="481">SUM(B259:B270)</f>
        <v>325</v>
      </c>
      <c r="C528" s="15">
        <f t="shared" si="481"/>
        <v>306</v>
      </c>
      <c r="D528" s="15">
        <f t="shared" ref="D528:G528" si="482">SUM(D259:D270)</f>
        <v>11</v>
      </c>
      <c r="E528" s="15">
        <f t="shared" si="482"/>
        <v>6</v>
      </c>
      <c r="F528" s="15">
        <f t="shared" si="482"/>
        <v>2</v>
      </c>
      <c r="G528" s="15">
        <f t="shared" si="482"/>
        <v>309</v>
      </c>
      <c r="H528" s="25"/>
      <c r="I528"/>
    </row>
    <row r="529" spans="1:11" s="34" customFormat="1">
      <c r="A529" s="8" t="s">
        <v>244</v>
      </c>
      <c r="B529" s="15">
        <f t="shared" ref="B529:C529" si="483">SUM(B260:B271)</f>
        <v>322</v>
      </c>
      <c r="C529" s="15">
        <f t="shared" si="483"/>
        <v>305</v>
      </c>
      <c r="D529" s="15">
        <f t="shared" ref="D529:G529" si="484">SUM(D260:D271)</f>
        <v>11</v>
      </c>
      <c r="E529" s="15">
        <f t="shared" si="484"/>
        <v>4</v>
      </c>
      <c r="F529" s="15">
        <f t="shared" si="484"/>
        <v>2</v>
      </c>
      <c r="G529" s="15">
        <f t="shared" si="484"/>
        <v>310</v>
      </c>
      <c r="H529" s="22"/>
      <c r="J529"/>
      <c r="K529"/>
    </row>
    <row r="530" spans="1:11" s="34" customFormat="1">
      <c r="A530" s="8" t="s">
        <v>242</v>
      </c>
      <c r="B530" s="15">
        <f t="shared" ref="B530:C530" si="485">SUM(B261:B272)</f>
        <v>314</v>
      </c>
      <c r="C530" s="15">
        <f t="shared" si="485"/>
        <v>294</v>
      </c>
      <c r="D530" s="15">
        <f t="shared" ref="D530:G530" si="486">SUM(D261:D272)</f>
        <v>14</v>
      </c>
      <c r="E530" s="15">
        <f t="shared" si="486"/>
        <v>4</v>
      </c>
      <c r="F530" s="15">
        <f t="shared" si="486"/>
        <v>2</v>
      </c>
      <c r="G530" s="15">
        <f t="shared" si="486"/>
        <v>302</v>
      </c>
      <c r="H530" s="22"/>
      <c r="I530"/>
      <c r="J530"/>
      <c r="K530"/>
    </row>
    <row r="531" spans="1:11" s="34" customFormat="1">
      <c r="A531" s="8" t="s">
        <v>240</v>
      </c>
      <c r="B531" s="15">
        <f t="shared" ref="B531:C531" si="487">SUM(B262:B273)</f>
        <v>309</v>
      </c>
      <c r="C531" s="15">
        <f t="shared" si="487"/>
        <v>292</v>
      </c>
      <c r="D531" s="15">
        <f t="shared" ref="D531:G531" si="488">SUM(D262:D273)</f>
        <v>13</v>
      </c>
      <c r="E531" s="15">
        <f t="shared" si="488"/>
        <v>2</v>
      </c>
      <c r="F531" s="15">
        <f t="shared" si="488"/>
        <v>2</v>
      </c>
      <c r="G531" s="15">
        <f t="shared" si="488"/>
        <v>301</v>
      </c>
      <c r="H531" s="22"/>
      <c r="I531"/>
      <c r="J531"/>
      <c r="K531"/>
    </row>
    <row r="532" spans="1:11" s="34" customFormat="1">
      <c r="A532" s="8" t="s">
        <v>237</v>
      </c>
      <c r="B532" s="15">
        <f t="shared" ref="B532:C532" si="489">SUM(B263:B274)</f>
        <v>290</v>
      </c>
      <c r="C532" s="15">
        <f t="shared" si="489"/>
        <v>276</v>
      </c>
      <c r="D532" s="15">
        <f t="shared" ref="D532:G532" si="490">SUM(D263:D274)</f>
        <v>10</v>
      </c>
      <c r="E532" s="15">
        <f t="shared" si="490"/>
        <v>3</v>
      </c>
      <c r="F532" s="15">
        <f t="shared" si="490"/>
        <v>1</v>
      </c>
      <c r="G532" s="15">
        <f t="shared" si="490"/>
        <v>282</v>
      </c>
      <c r="H532" s="22"/>
      <c r="I532"/>
      <c r="J532"/>
      <c r="K532"/>
    </row>
    <row r="533" spans="1:11" s="34" customFormat="1">
      <c r="A533" s="8" t="s">
        <v>230</v>
      </c>
      <c r="B533" s="15">
        <f t="shared" ref="B533:C533" si="491">SUM(B264:B275)</f>
        <v>287</v>
      </c>
      <c r="C533" s="15">
        <f t="shared" si="491"/>
        <v>272</v>
      </c>
      <c r="D533" s="15">
        <f t="shared" ref="D533:G533" si="492">SUM(D264:D275)</f>
        <v>10</v>
      </c>
      <c r="E533" s="15">
        <f t="shared" si="492"/>
        <v>3</v>
      </c>
      <c r="F533" s="15">
        <f t="shared" si="492"/>
        <v>2</v>
      </c>
      <c r="G533" s="15">
        <f t="shared" si="492"/>
        <v>277</v>
      </c>
      <c r="H533" s="22"/>
      <c r="I533"/>
      <c r="J533"/>
      <c r="K533"/>
    </row>
    <row r="534" spans="1:11" s="7" customFormat="1">
      <c r="A534" s="8" t="s">
        <v>225</v>
      </c>
      <c r="B534" s="15">
        <f t="shared" ref="B534:C534" si="493">SUM(B265:B276)</f>
        <v>284</v>
      </c>
      <c r="C534" s="15">
        <f t="shared" si="493"/>
        <v>268</v>
      </c>
      <c r="D534" s="15">
        <f t="shared" ref="D534:G534" si="494">SUM(D265:D276)</f>
        <v>11</v>
      </c>
      <c r="E534" s="15">
        <f t="shared" si="494"/>
        <v>3</v>
      </c>
      <c r="F534" s="15">
        <f t="shared" si="494"/>
        <v>2</v>
      </c>
      <c r="G534" s="15">
        <f t="shared" si="494"/>
        <v>274</v>
      </c>
      <c r="H534" s="5"/>
      <c r="I534"/>
    </row>
    <row r="535" spans="1:11" s="7" customFormat="1">
      <c r="A535" s="8" t="s">
        <v>224</v>
      </c>
      <c r="B535" s="15">
        <f t="shared" ref="B535:C535" si="495">SUM(B266:B277)</f>
        <v>284</v>
      </c>
      <c r="C535" s="15">
        <f t="shared" si="495"/>
        <v>268</v>
      </c>
      <c r="D535" s="15">
        <f t="shared" ref="D535:G535" si="496">SUM(D266:D277)</f>
        <v>12</v>
      </c>
      <c r="E535" s="15">
        <f t="shared" si="496"/>
        <v>3</v>
      </c>
      <c r="F535" s="15">
        <f t="shared" si="496"/>
        <v>1</v>
      </c>
      <c r="G535" s="15">
        <f t="shared" si="496"/>
        <v>276</v>
      </c>
    </row>
    <row r="536" spans="1:11">
      <c r="A536" s="8" t="s">
        <v>221</v>
      </c>
      <c r="B536" s="15">
        <f t="shared" ref="B536:C536" si="497">SUM(B267:B278)</f>
        <v>287</v>
      </c>
      <c r="C536" s="15">
        <f t="shared" si="497"/>
        <v>269</v>
      </c>
      <c r="D536" s="15">
        <f t="shared" ref="D536:G536" si="498">SUM(D267:D278)</f>
        <v>14</v>
      </c>
      <c r="E536" s="15">
        <f t="shared" si="498"/>
        <v>3</v>
      </c>
      <c r="F536" s="15">
        <f t="shared" si="498"/>
        <v>1</v>
      </c>
      <c r="G536" s="15">
        <f t="shared" si="498"/>
        <v>279</v>
      </c>
      <c r="H536" s="7"/>
      <c r="I536" s="7"/>
      <c r="J536" s="7"/>
      <c r="K536" s="7"/>
    </row>
    <row r="537" spans="1:11">
      <c r="A537" s="8" t="s">
        <v>220</v>
      </c>
      <c r="B537" s="15">
        <f t="shared" ref="B537:C537" si="499">SUM(B268:B279)</f>
        <v>283</v>
      </c>
      <c r="C537" s="15">
        <f t="shared" si="499"/>
        <v>263</v>
      </c>
      <c r="D537" s="15">
        <f t="shared" ref="D537:G537" si="500">SUM(D268:D279)</f>
        <v>15</v>
      </c>
      <c r="E537" s="15">
        <f t="shared" si="500"/>
        <v>4</v>
      </c>
      <c r="F537" s="15">
        <f t="shared" si="500"/>
        <v>1</v>
      </c>
      <c r="G537" s="15">
        <f t="shared" si="500"/>
        <v>273</v>
      </c>
      <c r="H537" s="7"/>
      <c r="I537" s="7"/>
      <c r="J537" s="7"/>
      <c r="K537" s="7"/>
    </row>
    <row r="538" spans="1:11">
      <c r="A538" s="8" t="s">
        <v>216</v>
      </c>
      <c r="B538" s="15">
        <f t="shared" ref="B538:C538" si="501">SUM(B269:B280)</f>
        <v>285</v>
      </c>
      <c r="C538" s="15">
        <f t="shared" si="501"/>
        <v>264</v>
      </c>
      <c r="D538" s="15">
        <f t="shared" ref="D538:G538" si="502">SUM(D269:D280)</f>
        <v>15</v>
      </c>
      <c r="E538" s="15">
        <f t="shared" si="502"/>
        <v>5</v>
      </c>
      <c r="F538" s="15">
        <f t="shared" si="502"/>
        <v>1</v>
      </c>
      <c r="G538" s="15">
        <f t="shared" si="502"/>
        <v>273</v>
      </c>
      <c r="H538" s="7"/>
      <c r="I538" s="7"/>
      <c r="J538" s="7"/>
      <c r="K538" s="7"/>
    </row>
    <row r="539" spans="1:11">
      <c r="A539" s="8" t="s">
        <v>215</v>
      </c>
      <c r="B539" s="15">
        <f t="shared" ref="B539:C539" si="503">SUM(B270:B281)</f>
        <v>301</v>
      </c>
      <c r="C539" s="15">
        <f t="shared" si="503"/>
        <v>275</v>
      </c>
      <c r="D539" s="15">
        <f t="shared" ref="D539:G539" si="504">SUM(D270:D281)</f>
        <v>19</v>
      </c>
      <c r="E539" s="15">
        <f t="shared" si="504"/>
        <v>5</v>
      </c>
      <c r="F539" s="15">
        <f t="shared" si="504"/>
        <v>2</v>
      </c>
      <c r="G539" s="15">
        <f t="shared" si="504"/>
        <v>287</v>
      </c>
      <c r="H539" s="7"/>
      <c r="I539" s="7"/>
      <c r="J539" s="7"/>
      <c r="K539" s="7"/>
    </row>
    <row r="540" spans="1:11" s="118" customFormat="1">
      <c r="A540" s="8" t="s">
        <v>214</v>
      </c>
      <c r="B540" s="15">
        <f t="shared" ref="B540:C540" si="505">SUM(B271:B282)</f>
        <v>304</v>
      </c>
      <c r="C540" s="15">
        <f t="shared" si="505"/>
        <v>276</v>
      </c>
      <c r="D540" s="15">
        <f t="shared" ref="D540:G540" si="506">SUM(D271:D282)</f>
        <v>21</v>
      </c>
      <c r="E540" s="15">
        <f t="shared" si="506"/>
        <v>5</v>
      </c>
      <c r="F540" s="15">
        <f t="shared" si="506"/>
        <v>2</v>
      </c>
      <c r="G540" s="15">
        <f t="shared" si="506"/>
        <v>290</v>
      </c>
      <c r="H540" s="7"/>
      <c r="I540" s="7"/>
      <c r="J540" s="7"/>
      <c r="K540" s="7"/>
    </row>
    <row r="541" spans="1:11" s="118" customFormat="1">
      <c r="A541" s="8" t="s">
        <v>213</v>
      </c>
      <c r="B541" s="15">
        <f t="shared" ref="B541:C541" si="507">SUM(B272:B283)</f>
        <v>296</v>
      </c>
      <c r="C541" s="15">
        <f t="shared" si="507"/>
        <v>269</v>
      </c>
      <c r="D541" s="15">
        <f t="shared" ref="D541:G541" si="508">SUM(D272:D283)</f>
        <v>19</v>
      </c>
      <c r="E541" s="15">
        <f t="shared" si="508"/>
        <v>6</v>
      </c>
      <c r="F541" s="15">
        <f t="shared" si="508"/>
        <v>2</v>
      </c>
      <c r="G541" s="15">
        <f t="shared" si="508"/>
        <v>280</v>
      </c>
      <c r="H541" s="7"/>
      <c r="I541" s="7"/>
      <c r="J541" s="7"/>
      <c r="K541" s="34"/>
    </row>
    <row r="542" spans="1:11" s="118" customFormat="1">
      <c r="A542" s="8" t="s">
        <v>359</v>
      </c>
      <c r="B542" s="15">
        <f t="shared" ref="B542:C542" si="509">SUM(B273:B284)</f>
        <v>296</v>
      </c>
      <c r="C542" s="15">
        <f t="shared" si="509"/>
        <v>267</v>
      </c>
      <c r="D542" s="15">
        <f t="shared" ref="D542:G542" si="510">SUM(D273:D284)</f>
        <v>18</v>
      </c>
      <c r="E542" s="15">
        <f t="shared" si="510"/>
        <v>9</v>
      </c>
      <c r="F542" s="15">
        <f t="shared" si="510"/>
        <v>2</v>
      </c>
      <c r="G542" s="15">
        <f t="shared" si="510"/>
        <v>274</v>
      </c>
      <c r="H542" s="7"/>
      <c r="I542" s="7"/>
      <c r="J542" s="7"/>
      <c r="K542" s="34"/>
    </row>
    <row r="543" spans="1:11">
      <c r="A543" s="8" t="s">
        <v>206</v>
      </c>
      <c r="B543" s="15">
        <f t="shared" ref="B543:C543" si="511">SUM(B274:B285)</f>
        <v>297</v>
      </c>
      <c r="C543" s="15">
        <f t="shared" si="511"/>
        <v>266</v>
      </c>
      <c r="D543" s="15">
        <f t="shared" ref="D543:G543" si="512">SUM(D274:D285)</f>
        <v>17</v>
      </c>
      <c r="E543" s="15">
        <f t="shared" si="512"/>
        <v>10</v>
      </c>
      <c r="F543" s="15">
        <f t="shared" si="512"/>
        <v>4</v>
      </c>
      <c r="G543" s="15">
        <f t="shared" si="512"/>
        <v>269</v>
      </c>
      <c r="H543" s="7"/>
      <c r="I543" s="7"/>
      <c r="J543" s="7"/>
      <c r="K543" s="7"/>
    </row>
    <row r="544" spans="1:11">
      <c r="A544" s="8" t="s">
        <v>207</v>
      </c>
      <c r="B544" s="15">
        <f t="shared" ref="B544:C544" si="513">SUM(B275:B286)</f>
        <v>287</v>
      </c>
      <c r="C544" s="15">
        <f t="shared" si="513"/>
        <v>251</v>
      </c>
      <c r="D544" s="15">
        <f t="shared" ref="D544:G544" si="514">SUM(D275:D286)</f>
        <v>20</v>
      </c>
      <c r="E544" s="15">
        <f t="shared" si="514"/>
        <v>11</v>
      </c>
      <c r="F544" s="15">
        <f t="shared" si="514"/>
        <v>5</v>
      </c>
      <c r="G544" s="15">
        <f t="shared" si="514"/>
        <v>255</v>
      </c>
      <c r="H544" s="7"/>
      <c r="I544" s="7"/>
      <c r="J544" s="7"/>
      <c r="K544" s="7"/>
    </row>
    <row r="545" spans="1:86">
      <c r="A545" s="8" t="s">
        <v>231</v>
      </c>
      <c r="B545" s="15">
        <f t="shared" ref="B545:C545" si="515">SUM(B276:B287)</f>
        <v>283</v>
      </c>
      <c r="C545" s="15">
        <f t="shared" si="515"/>
        <v>246</v>
      </c>
      <c r="D545" s="15">
        <f t="shared" ref="D545:G545" si="516">SUM(D276:D287)</f>
        <v>21</v>
      </c>
      <c r="E545" s="15">
        <f t="shared" si="516"/>
        <v>11</v>
      </c>
      <c r="F545" s="15">
        <f t="shared" si="516"/>
        <v>5</v>
      </c>
      <c r="G545" s="15">
        <f t="shared" si="516"/>
        <v>251</v>
      </c>
      <c r="H545" s="7"/>
      <c r="I545" s="7"/>
      <c r="J545" s="7"/>
      <c r="K545" s="7"/>
    </row>
    <row r="546" spans="1:86" s="95" customFormat="1">
      <c r="A546" s="8"/>
      <c r="B546" s="15"/>
      <c r="C546" s="15"/>
      <c r="D546" s="15"/>
      <c r="E546" s="15"/>
      <c r="F546" s="15"/>
      <c r="G546" s="15"/>
      <c r="H546" s="7"/>
      <c r="I546" s="7"/>
      <c r="J546" s="7"/>
      <c r="K546" s="7"/>
    </row>
    <row r="547" spans="1:86" s="95" customFormat="1">
      <c r="A547" s="7"/>
      <c r="B547" s="59"/>
      <c r="C547" s="59" t="s">
        <v>1</v>
      </c>
      <c r="D547" s="59" t="s">
        <v>108</v>
      </c>
      <c r="E547" s="59" t="s">
        <v>783</v>
      </c>
      <c r="F547" s="59"/>
      <c r="G547" s="5"/>
      <c r="H547" s="7"/>
      <c r="I547" s="7"/>
      <c r="J547" s="7"/>
      <c r="K547" s="7"/>
    </row>
    <row r="548" spans="1:86" s="95" customFormat="1">
      <c r="A548" s="5" t="s">
        <v>137</v>
      </c>
      <c r="B548" s="59" t="s">
        <v>165</v>
      </c>
      <c r="C548" s="59" t="s">
        <v>188</v>
      </c>
      <c r="D548" s="59" t="s">
        <v>188</v>
      </c>
      <c r="E548" s="59" t="s">
        <v>108</v>
      </c>
      <c r="F548" s="59"/>
      <c r="G548" s="7">
        <v>2025</v>
      </c>
      <c r="H548" s="7">
        <v>2025</v>
      </c>
      <c r="I548" s="7">
        <v>2025</v>
      </c>
      <c r="J548" s="7">
        <v>2025</v>
      </c>
      <c r="K548" s="7">
        <v>2025</v>
      </c>
    </row>
    <row r="549" spans="1:86" s="95" customFormat="1">
      <c r="A549" s="7"/>
      <c r="B549" s="59" t="s">
        <v>107</v>
      </c>
      <c r="C549" s="59" t="s">
        <v>107</v>
      </c>
      <c r="D549" s="59" t="s">
        <v>107</v>
      </c>
      <c r="E549" s="59" t="s">
        <v>422</v>
      </c>
      <c r="F549" s="59"/>
      <c r="G549" s="59" t="s">
        <v>236</v>
      </c>
      <c r="H549" s="59" t="s">
        <v>235</v>
      </c>
      <c r="I549" s="59" t="s">
        <v>235</v>
      </c>
      <c r="J549" s="59" t="s">
        <v>235</v>
      </c>
      <c r="K549" s="59" t="s">
        <v>235</v>
      </c>
      <c r="N549"/>
      <c r="O549"/>
      <c r="P549"/>
      <c r="Q549"/>
      <c r="R549"/>
      <c r="S549"/>
      <c r="T549"/>
      <c r="U549"/>
      <c r="V549"/>
      <c r="W549"/>
      <c r="X549"/>
      <c r="Y549"/>
      <c r="Z549"/>
      <c r="AA549"/>
      <c r="AB549"/>
      <c r="AC549"/>
      <c r="AD549"/>
      <c r="AE549"/>
      <c r="AF549"/>
      <c r="AG549"/>
      <c r="AH549"/>
      <c r="AI549"/>
      <c r="AJ549"/>
      <c r="AK549"/>
      <c r="AL549"/>
      <c r="AM549"/>
      <c r="AN549"/>
      <c r="AO549"/>
      <c r="AP549"/>
      <c r="AQ549"/>
      <c r="AR549"/>
      <c r="AS549"/>
      <c r="AT549"/>
      <c r="AU549"/>
      <c r="AV549"/>
      <c r="AW549"/>
      <c r="AX549"/>
      <c r="AY549"/>
      <c r="AZ549"/>
      <c r="BA549"/>
      <c r="BB549"/>
      <c r="BC549"/>
      <c r="BD549"/>
      <c r="BE549"/>
      <c r="BF549"/>
      <c r="BG549"/>
      <c r="BH549"/>
      <c r="BI549"/>
      <c r="BJ549"/>
      <c r="BK549"/>
      <c r="BL549"/>
      <c r="BM549"/>
      <c r="BN549"/>
      <c r="BO549"/>
      <c r="BP549"/>
      <c r="BQ549"/>
      <c r="BR549"/>
      <c r="BS549"/>
      <c r="BT549"/>
      <c r="BU549"/>
      <c r="BV549"/>
      <c r="BW549"/>
      <c r="BX549"/>
      <c r="BY549"/>
      <c r="BZ549"/>
      <c r="CA549"/>
      <c r="CB549"/>
      <c r="CC549"/>
      <c r="CD549"/>
      <c r="CE549"/>
      <c r="CF549"/>
      <c r="CG549"/>
      <c r="CH549"/>
    </row>
    <row r="550" spans="1:86" s="95" customFormat="1">
      <c r="A550" s="7"/>
      <c r="B550" s="60">
        <v>45657</v>
      </c>
      <c r="C550" s="60">
        <v>45657</v>
      </c>
      <c r="D550" s="60">
        <v>45657</v>
      </c>
      <c r="E550" s="60">
        <v>45657</v>
      </c>
      <c r="F550" s="60"/>
      <c r="G550" s="59" t="s">
        <v>189</v>
      </c>
      <c r="H550" s="59" t="s">
        <v>138</v>
      </c>
      <c r="I550" s="149" t="s">
        <v>152</v>
      </c>
      <c r="J550" s="149" t="s">
        <v>190</v>
      </c>
      <c r="K550" s="149" t="s">
        <v>191</v>
      </c>
      <c r="L550"/>
      <c r="M550"/>
    </row>
    <row r="551" spans="1:86">
      <c r="A551" s="34" t="s">
        <v>651</v>
      </c>
      <c r="B551">
        <v>22</v>
      </c>
      <c r="C551" s="52">
        <v>17</v>
      </c>
      <c r="D551" s="46">
        <v>0.77272727272727271</v>
      </c>
      <c r="E551" s="145">
        <v>0.89544210557689319</v>
      </c>
      <c r="F551" s="145"/>
      <c r="G551" s="65">
        <f>SUM(H551:K551)</f>
        <v>5</v>
      </c>
      <c r="H551" s="65">
        <v>5</v>
      </c>
      <c r="I551" s="65">
        <v>0</v>
      </c>
      <c r="J551" s="65">
        <v>0</v>
      </c>
      <c r="K551" s="65">
        <v>0</v>
      </c>
      <c r="L551" s="95"/>
      <c r="M551" s="95"/>
    </row>
    <row r="552" spans="1:86">
      <c r="A552" s="34" t="s">
        <v>144</v>
      </c>
      <c r="B552">
        <v>50</v>
      </c>
      <c r="C552" s="52">
        <v>32</v>
      </c>
      <c r="D552" s="46">
        <v>0.64</v>
      </c>
      <c r="E552" s="145">
        <v>0.34542067211372063</v>
      </c>
      <c r="F552" s="145"/>
      <c r="G552" s="65">
        <f t="shared" ref="G552:G561" si="517">SUM(H552:K552)</f>
        <v>17</v>
      </c>
      <c r="H552" s="65">
        <v>16</v>
      </c>
      <c r="I552" s="65">
        <v>1</v>
      </c>
      <c r="J552" s="65">
        <v>0</v>
      </c>
      <c r="K552" s="65">
        <v>0</v>
      </c>
    </row>
    <row r="553" spans="1:86">
      <c r="A553" s="34" t="s">
        <v>142</v>
      </c>
      <c r="B553">
        <v>38</v>
      </c>
      <c r="C553" s="52">
        <v>36</v>
      </c>
      <c r="D553" s="46">
        <v>0.94736842105263153</v>
      </c>
      <c r="E553" s="145">
        <v>0.98115098481308305</v>
      </c>
      <c r="F553" s="145"/>
      <c r="G553" s="65">
        <f t="shared" si="517"/>
        <v>14</v>
      </c>
      <c r="H553" s="65">
        <v>13</v>
      </c>
      <c r="I553" s="65">
        <v>0</v>
      </c>
      <c r="J553" s="65">
        <v>0</v>
      </c>
      <c r="K553" s="65">
        <v>1</v>
      </c>
    </row>
    <row r="554" spans="1:86">
      <c r="A554" s="48" t="s">
        <v>192</v>
      </c>
      <c r="B554">
        <v>22</v>
      </c>
      <c r="C554" s="52">
        <v>22</v>
      </c>
      <c r="D554" s="46">
        <v>1</v>
      </c>
      <c r="E554" s="145">
        <v>1</v>
      </c>
      <c r="F554" s="145"/>
      <c r="G554" s="65">
        <f t="shared" si="517"/>
        <v>14</v>
      </c>
      <c r="H554" s="65">
        <v>13</v>
      </c>
      <c r="I554" s="65">
        <v>0</v>
      </c>
      <c r="J554" s="65">
        <v>1</v>
      </c>
      <c r="K554" s="65">
        <v>0</v>
      </c>
    </row>
    <row r="555" spans="1:86">
      <c r="A555" s="34" t="s">
        <v>141</v>
      </c>
      <c r="B555">
        <v>73</v>
      </c>
      <c r="C555" s="52">
        <v>68</v>
      </c>
      <c r="D555" s="46">
        <v>0.93150684931506844</v>
      </c>
      <c r="E555" s="145">
        <v>0.83904164660230407</v>
      </c>
      <c r="F555" s="145"/>
      <c r="G555" s="65">
        <f t="shared" si="517"/>
        <v>34</v>
      </c>
      <c r="H555" s="65">
        <v>34</v>
      </c>
      <c r="I555" s="65">
        <v>0</v>
      </c>
      <c r="J555" s="65">
        <v>0</v>
      </c>
      <c r="K555" s="65">
        <v>0</v>
      </c>
    </row>
    <row r="556" spans="1:86">
      <c r="A556" s="34" t="s">
        <v>140</v>
      </c>
      <c r="B556">
        <v>61</v>
      </c>
      <c r="C556" s="52">
        <v>38</v>
      </c>
      <c r="D556" s="46">
        <v>0.62295081967213117</v>
      </c>
      <c r="E556" s="145">
        <v>0.82439516683210035</v>
      </c>
      <c r="F556" s="145"/>
      <c r="G556" s="65">
        <f t="shared" si="517"/>
        <v>12</v>
      </c>
      <c r="H556" s="65">
        <v>11</v>
      </c>
      <c r="I556" s="65">
        <v>1</v>
      </c>
      <c r="J556" s="65">
        <v>0</v>
      </c>
      <c r="K556" s="65">
        <v>0</v>
      </c>
    </row>
    <row r="557" spans="1:86">
      <c r="A557" s="34" t="s">
        <v>139</v>
      </c>
      <c r="B557">
        <v>78</v>
      </c>
      <c r="C557" s="52">
        <v>69</v>
      </c>
      <c r="D557" s="46">
        <v>0.88461538461538458</v>
      </c>
      <c r="E557" s="145">
        <v>0.87864865411086968</v>
      </c>
      <c r="F557" s="145"/>
      <c r="G557" s="65">
        <f t="shared" si="517"/>
        <v>29</v>
      </c>
      <c r="H557" s="65">
        <v>29</v>
      </c>
      <c r="I557" s="65">
        <v>0</v>
      </c>
      <c r="J557" s="65">
        <v>0</v>
      </c>
      <c r="K557" s="65">
        <v>0</v>
      </c>
    </row>
    <row r="558" spans="1:86">
      <c r="A558" s="34" t="s">
        <v>193</v>
      </c>
      <c r="B558">
        <v>69</v>
      </c>
      <c r="C558" s="52">
        <v>37</v>
      </c>
      <c r="D558" s="46">
        <v>0.53623188405797106</v>
      </c>
      <c r="E558" s="145">
        <v>0.88092232832394834</v>
      </c>
      <c r="F558" s="145"/>
      <c r="G558" s="65">
        <f t="shared" si="517"/>
        <v>13</v>
      </c>
      <c r="H558" s="65">
        <v>12</v>
      </c>
      <c r="I558" s="65">
        <v>1</v>
      </c>
      <c r="J558" s="65">
        <v>0</v>
      </c>
      <c r="K558" s="65">
        <v>0</v>
      </c>
    </row>
    <row r="559" spans="1:86">
      <c r="A559" s="48" t="s">
        <v>145</v>
      </c>
      <c r="B559">
        <v>28</v>
      </c>
      <c r="C559" s="52">
        <v>28</v>
      </c>
      <c r="D559" s="46">
        <v>1</v>
      </c>
      <c r="E559" s="145">
        <v>1</v>
      </c>
      <c r="F559" s="145"/>
      <c r="G559" s="65">
        <f t="shared" si="517"/>
        <v>9</v>
      </c>
      <c r="H559" s="65">
        <v>8</v>
      </c>
      <c r="I559" s="65">
        <v>0</v>
      </c>
      <c r="J559" s="65">
        <v>1</v>
      </c>
      <c r="K559" s="65">
        <v>0</v>
      </c>
    </row>
    <row r="560" spans="1:86">
      <c r="A560" s="48" t="s">
        <v>598</v>
      </c>
      <c r="B560">
        <v>31</v>
      </c>
      <c r="C560" s="52">
        <v>29</v>
      </c>
      <c r="D560" s="46">
        <v>0.93548387096774188</v>
      </c>
      <c r="E560" s="145">
        <v>0.93409324309901498</v>
      </c>
      <c r="F560" s="145"/>
      <c r="G560" s="65">
        <f t="shared" si="517"/>
        <v>14</v>
      </c>
      <c r="H560" s="65">
        <v>13</v>
      </c>
      <c r="I560" s="65">
        <v>0</v>
      </c>
      <c r="J560" s="65">
        <v>1</v>
      </c>
      <c r="K560" s="65">
        <v>0</v>
      </c>
    </row>
    <row r="561" spans="1:11">
      <c r="A561" s="34" t="s">
        <v>143</v>
      </c>
      <c r="B561">
        <v>31</v>
      </c>
      <c r="C561" s="52">
        <v>31</v>
      </c>
      <c r="D561" s="46">
        <v>1</v>
      </c>
      <c r="E561" s="145">
        <v>1</v>
      </c>
      <c r="F561" s="145"/>
      <c r="G561" s="65">
        <f t="shared" si="517"/>
        <v>19</v>
      </c>
      <c r="H561" s="65">
        <v>19</v>
      </c>
      <c r="I561" s="65">
        <v>0</v>
      </c>
      <c r="J561" s="65">
        <v>0</v>
      </c>
      <c r="K561" s="65">
        <v>0</v>
      </c>
    </row>
    <row r="562" spans="1:11">
      <c r="A562" s="7" t="s">
        <v>798</v>
      </c>
      <c r="B562" s="7">
        <v>503</v>
      </c>
      <c r="C562" s="53">
        <v>407</v>
      </c>
      <c r="D562" s="54">
        <v>0.80914512922465209</v>
      </c>
      <c r="E562" s="54">
        <v>0.82585828729720134</v>
      </c>
      <c r="F562" s="54"/>
      <c r="G562" s="55">
        <f>SUM(G551:G561)</f>
        <v>180</v>
      </c>
      <c r="H562" s="55">
        <f t="shared" ref="H562:K562" si="518">SUM(H551:H561)</f>
        <v>173</v>
      </c>
      <c r="I562" s="55">
        <f t="shared" si="518"/>
        <v>3</v>
      </c>
      <c r="J562" s="55">
        <f t="shared" si="518"/>
        <v>3</v>
      </c>
      <c r="K562" s="55">
        <f t="shared" si="518"/>
        <v>1</v>
      </c>
    </row>
    <row r="563" spans="1:11">
      <c r="A563" s="7"/>
      <c r="B563" s="7"/>
      <c r="C563" s="53"/>
      <c r="D563" s="54"/>
      <c r="E563" s="54"/>
      <c r="F563" s="55"/>
      <c r="G563" s="23"/>
      <c r="H563" s="55"/>
      <c r="I563" s="38"/>
      <c r="J563" s="118"/>
      <c r="K563" s="95"/>
    </row>
    <row r="564" spans="1:11" ht="13.5" customHeight="1">
      <c r="A564" s="7"/>
      <c r="B564" s="7"/>
      <c r="C564" s="53"/>
      <c r="D564" s="54"/>
      <c r="E564" s="54"/>
      <c r="F564" s="54"/>
      <c r="G564" s="23"/>
      <c r="H564" s="55"/>
      <c r="I564" s="38"/>
      <c r="J564" s="118"/>
      <c r="K564" s="95"/>
    </row>
    <row r="565" spans="1:11">
      <c r="A565" s="7" t="s">
        <v>845</v>
      </c>
      <c r="B565"/>
      <c r="C565"/>
      <c r="D565" s="35"/>
      <c r="E565" s="145"/>
      <c r="F565" s="35"/>
      <c r="G565" s="23"/>
      <c r="H565" s="180"/>
      <c r="I565" s="9"/>
      <c r="J565" s="118"/>
    </row>
    <row r="566" spans="1:11" ht="13.5" customHeight="1">
      <c r="A566" s="38" t="s">
        <v>136</v>
      </c>
      <c r="B566" s="5" t="s">
        <v>179</v>
      </c>
      <c r="C566" s="5" t="s">
        <v>180</v>
      </c>
      <c r="D566" s="5" t="s">
        <v>187</v>
      </c>
      <c r="E566" s="12" t="s">
        <v>181</v>
      </c>
      <c r="F566" s="12" t="s">
        <v>182</v>
      </c>
      <c r="G566" s="59" t="s">
        <v>1</v>
      </c>
      <c r="H566" s="118" t="s">
        <v>137</v>
      </c>
    </row>
    <row r="567" spans="1:11" ht="13.5" customHeight="1">
      <c r="A567" s="38" t="s">
        <v>196</v>
      </c>
      <c r="B567" s="59"/>
      <c r="C567" s="5" t="s">
        <v>183</v>
      </c>
      <c r="D567" s="59"/>
      <c r="E567" s="12" t="s">
        <v>184</v>
      </c>
      <c r="F567" s="12" t="s">
        <v>184</v>
      </c>
      <c r="G567" s="59" t="s">
        <v>169</v>
      </c>
      <c r="H567" s="118"/>
    </row>
    <row r="568" spans="1:11" ht="15" customHeight="1">
      <c r="A568" s="38"/>
      <c r="B568" s="59"/>
      <c r="C568" s="5" t="s">
        <v>185</v>
      </c>
      <c r="D568" s="59"/>
      <c r="E568" s="12" t="s">
        <v>186</v>
      </c>
      <c r="F568" s="12" t="s">
        <v>186</v>
      </c>
      <c r="G568" s="59" t="s">
        <v>105</v>
      </c>
      <c r="H568" s="118"/>
    </row>
    <row r="569" spans="1:11">
      <c r="A569" s="102" t="s">
        <v>945</v>
      </c>
      <c r="B569" s="102" t="s">
        <v>943</v>
      </c>
      <c r="C569" s="102" t="s">
        <v>482</v>
      </c>
      <c r="D569" s="102" t="s">
        <v>946</v>
      </c>
      <c r="E569" s="89">
        <v>2.92</v>
      </c>
      <c r="F569" s="89">
        <v>2.8</v>
      </c>
      <c r="G569" s="90">
        <v>4.2857142857142927E-2</v>
      </c>
      <c r="H569" s="102" t="s">
        <v>139</v>
      </c>
      <c r="I569" s="102"/>
    </row>
    <row r="570" spans="1:11">
      <c r="A570" s="102" t="s">
        <v>854</v>
      </c>
      <c r="B570" s="102" t="s">
        <v>848</v>
      </c>
      <c r="C570" s="102" t="s">
        <v>482</v>
      </c>
      <c r="D570" s="102" t="s">
        <v>855</v>
      </c>
      <c r="E570" s="89">
        <v>7.16</v>
      </c>
      <c r="F570" s="89">
        <v>7.08</v>
      </c>
      <c r="G570" s="90">
        <v>1.1299435028248705E-2</v>
      </c>
      <c r="H570" s="102" t="s">
        <v>145</v>
      </c>
      <c r="I570" s="102"/>
    </row>
    <row r="571" spans="1:11">
      <c r="A571" s="102" t="s">
        <v>982</v>
      </c>
      <c r="B571" s="102" t="s">
        <v>943</v>
      </c>
      <c r="C571" s="102" t="s">
        <v>482</v>
      </c>
      <c r="D571" s="102" t="s">
        <v>983</v>
      </c>
      <c r="E571" s="89">
        <v>2.04</v>
      </c>
      <c r="F571" s="89">
        <v>1.92</v>
      </c>
      <c r="G571" s="90">
        <v>6.25E-2</v>
      </c>
      <c r="H571" s="102" t="s">
        <v>139</v>
      </c>
      <c r="I571" s="102"/>
    </row>
    <row r="572" spans="1:11">
      <c r="A572" s="102" t="s">
        <v>856</v>
      </c>
      <c r="B572" s="102" t="s">
        <v>848</v>
      </c>
      <c r="C572" s="102" t="s">
        <v>482</v>
      </c>
      <c r="D572" s="102" t="s">
        <v>857</v>
      </c>
      <c r="E572" s="89">
        <v>2.0299999999999998</v>
      </c>
      <c r="F572" s="89">
        <v>1.92</v>
      </c>
      <c r="G572" s="90">
        <v>5.7291666666666519E-2</v>
      </c>
      <c r="H572" s="102" t="s">
        <v>143</v>
      </c>
      <c r="I572" s="102"/>
    </row>
    <row r="573" spans="1:11">
      <c r="A573" s="102" t="s">
        <v>1090</v>
      </c>
      <c r="B573" s="102" t="s">
        <v>943</v>
      </c>
      <c r="C573" s="102" t="s">
        <v>482</v>
      </c>
      <c r="D573" s="102" t="s">
        <v>1091</v>
      </c>
      <c r="E573" s="89">
        <v>4</v>
      </c>
      <c r="F573" s="89">
        <v>3.68</v>
      </c>
      <c r="G573" s="90">
        <v>8.6956521739130377E-2</v>
      </c>
      <c r="H573" s="102" t="s">
        <v>141</v>
      </c>
      <c r="I573" s="102"/>
    </row>
    <row r="574" spans="1:11">
      <c r="A574" s="102" t="s">
        <v>1227</v>
      </c>
      <c r="B574" s="102" t="s">
        <v>1180</v>
      </c>
      <c r="C574" s="102" t="s">
        <v>482</v>
      </c>
      <c r="D574" s="102" t="s">
        <v>1228</v>
      </c>
      <c r="E574" s="89">
        <v>0.84</v>
      </c>
      <c r="F574" s="89">
        <v>0.8</v>
      </c>
      <c r="G574" s="90">
        <f>E574/F574-1</f>
        <v>4.9999999999999822E-2</v>
      </c>
      <c r="H574" s="102" t="s">
        <v>651</v>
      </c>
      <c r="I574" s="102"/>
    </row>
    <row r="575" spans="1:11">
      <c r="A575" s="102" t="s">
        <v>1229</v>
      </c>
      <c r="B575" s="102" t="s">
        <v>1180</v>
      </c>
      <c r="C575" s="102" t="s">
        <v>482</v>
      </c>
      <c r="D575" s="102" t="s">
        <v>1230</v>
      </c>
      <c r="E575" s="89">
        <v>0.84</v>
      </c>
      <c r="F575" s="89">
        <v>0.8</v>
      </c>
      <c r="G575" s="90">
        <f>E575/F575-1</f>
        <v>4.9999999999999822E-2</v>
      </c>
      <c r="H575" s="102" t="s">
        <v>651</v>
      </c>
      <c r="I575" s="102"/>
    </row>
    <row r="576" spans="1:11">
      <c r="A576" s="102" t="s">
        <v>984</v>
      </c>
      <c r="B576" s="102" t="s">
        <v>943</v>
      </c>
      <c r="C576" s="102" t="s">
        <v>482</v>
      </c>
      <c r="D576" s="102" t="s">
        <v>985</v>
      </c>
      <c r="E576" s="89">
        <v>2.84</v>
      </c>
      <c r="F576" s="89">
        <v>2.68</v>
      </c>
      <c r="G576" s="90">
        <v>5.9701492537313383E-2</v>
      </c>
      <c r="H576" s="102" t="s">
        <v>143</v>
      </c>
      <c r="I576" s="102"/>
    </row>
    <row r="577" spans="1:9">
      <c r="A577" s="102" t="s">
        <v>1128</v>
      </c>
      <c r="B577" s="102" t="s">
        <v>1129</v>
      </c>
      <c r="C577" s="102" t="s">
        <v>482</v>
      </c>
      <c r="D577" s="102" t="s">
        <v>1130</v>
      </c>
      <c r="E577" s="89">
        <v>3.28</v>
      </c>
      <c r="F577" s="89">
        <v>2.8</v>
      </c>
      <c r="G577" s="90">
        <v>0.17142857142857149</v>
      </c>
      <c r="H577" s="102" t="s">
        <v>141</v>
      </c>
      <c r="I577" s="102"/>
    </row>
    <row r="578" spans="1:9">
      <c r="A578" s="102" t="s">
        <v>1260</v>
      </c>
      <c r="B578" s="102" t="s">
        <v>1261</v>
      </c>
      <c r="C578" s="102" t="s">
        <v>482</v>
      </c>
      <c r="D578" s="102" t="s">
        <v>1262</v>
      </c>
      <c r="E578" s="89">
        <v>1.8</v>
      </c>
      <c r="F578" s="89">
        <v>1.6</v>
      </c>
      <c r="G578" s="90">
        <f>E578/F578-1</f>
        <v>0.125</v>
      </c>
      <c r="H578" s="102" t="s">
        <v>141</v>
      </c>
      <c r="I578" s="102"/>
    </row>
    <row r="579" spans="1:9">
      <c r="A579" s="102" t="s">
        <v>1131</v>
      </c>
      <c r="B579" s="102" t="s">
        <v>1129</v>
      </c>
      <c r="C579" s="102" t="s">
        <v>482</v>
      </c>
      <c r="D579" s="102" t="s">
        <v>1132</v>
      </c>
      <c r="E579" s="89">
        <v>6.56</v>
      </c>
      <c r="F579" s="89">
        <v>6.48</v>
      </c>
      <c r="G579" s="90">
        <v>1.2345679012345512E-2</v>
      </c>
      <c r="H579" s="102" t="s">
        <v>598</v>
      </c>
      <c r="I579" s="102"/>
    </row>
    <row r="580" spans="1:9">
      <c r="A580" s="102" t="s">
        <v>1231</v>
      </c>
      <c r="B580" s="102" t="s">
        <v>1180</v>
      </c>
      <c r="C580" s="102" t="s">
        <v>482</v>
      </c>
      <c r="D580" s="102" t="s">
        <v>1232</v>
      </c>
      <c r="E580" s="89">
        <v>3.31</v>
      </c>
      <c r="F580" s="89">
        <v>3.06</v>
      </c>
      <c r="G580" s="90">
        <f>E580/F580-1</f>
        <v>8.169934640522869E-2</v>
      </c>
      <c r="H580" s="102" t="s">
        <v>143</v>
      </c>
      <c r="I580" s="102"/>
    </row>
    <row r="581" spans="1:9">
      <c r="A581" s="102" t="s">
        <v>1197</v>
      </c>
      <c r="B581" s="102" t="s">
        <v>1180</v>
      </c>
      <c r="C581" s="102" t="s">
        <v>482</v>
      </c>
      <c r="D581" s="102" t="s">
        <v>1198</v>
      </c>
      <c r="E581" s="89">
        <v>6.4</v>
      </c>
      <c r="F581" s="89">
        <v>5.92</v>
      </c>
      <c r="G581" s="90">
        <f>E581/F581-1</f>
        <v>8.1081081081081141E-2</v>
      </c>
      <c r="H581" s="102" t="s">
        <v>141</v>
      </c>
      <c r="I581" s="102"/>
    </row>
    <row r="582" spans="1:9">
      <c r="A582" s="102" t="s">
        <v>986</v>
      </c>
      <c r="B582" s="102" t="s">
        <v>943</v>
      </c>
      <c r="C582" s="102" t="s">
        <v>482</v>
      </c>
      <c r="D582" s="102" t="s">
        <v>987</v>
      </c>
      <c r="E582" s="89">
        <v>1.24</v>
      </c>
      <c r="F582" s="89">
        <v>1.1200000000000001</v>
      </c>
      <c r="G582" s="90">
        <v>0.10714285714285698</v>
      </c>
      <c r="H582" s="102" t="s">
        <v>139</v>
      </c>
      <c r="I582" s="102"/>
    </row>
    <row r="583" spans="1:9">
      <c r="A583" s="102" t="s">
        <v>1042</v>
      </c>
      <c r="B583" s="102" t="s">
        <v>943</v>
      </c>
      <c r="C583" s="102" t="s">
        <v>482</v>
      </c>
      <c r="D583" s="102" t="s">
        <v>1043</v>
      </c>
      <c r="E583" s="89">
        <v>3.96</v>
      </c>
      <c r="F583" s="89">
        <v>3.68</v>
      </c>
      <c r="G583" s="90">
        <v>7.6086956521739024E-2</v>
      </c>
      <c r="H583" s="102" t="s">
        <v>193</v>
      </c>
      <c r="I583" s="102"/>
    </row>
    <row r="584" spans="1:9">
      <c r="A584" s="102" t="s">
        <v>1179</v>
      </c>
      <c r="B584" s="102" t="s">
        <v>1180</v>
      </c>
      <c r="C584" s="102" t="s">
        <v>482</v>
      </c>
      <c r="D584" s="102" t="s">
        <v>1181</v>
      </c>
      <c r="E584" s="89">
        <v>2.98</v>
      </c>
      <c r="F584" s="89">
        <v>2.7</v>
      </c>
      <c r="G584" s="90">
        <v>0.10370370370370363</v>
      </c>
      <c r="H584" s="102" t="s">
        <v>141</v>
      </c>
      <c r="I584" s="102"/>
    </row>
    <row r="585" spans="1:9">
      <c r="A585" s="102" t="s">
        <v>1263</v>
      </c>
      <c r="B585" s="102" t="s">
        <v>1261</v>
      </c>
      <c r="C585" s="102" t="s">
        <v>482</v>
      </c>
      <c r="D585" s="102" t="s">
        <v>1264</v>
      </c>
      <c r="E585" s="89">
        <v>2.04</v>
      </c>
      <c r="F585" s="89">
        <v>1.85</v>
      </c>
      <c r="G585" s="90">
        <f>E585/F585-1</f>
        <v>0.10270270270270276</v>
      </c>
      <c r="H585" s="102" t="s">
        <v>141</v>
      </c>
      <c r="I585" s="102"/>
    </row>
    <row r="586" spans="1:9">
      <c r="A586" s="102" t="s">
        <v>1265</v>
      </c>
      <c r="B586" s="102" t="s">
        <v>1261</v>
      </c>
      <c r="C586" s="102" t="s">
        <v>482</v>
      </c>
      <c r="D586" s="102" t="s">
        <v>1266</v>
      </c>
      <c r="E586" s="89">
        <v>1.04</v>
      </c>
      <c r="F586" s="89">
        <v>1</v>
      </c>
      <c r="G586" s="90">
        <f>E586/F586-1</f>
        <v>4.0000000000000036E-2</v>
      </c>
      <c r="H586" s="102" t="s">
        <v>193</v>
      </c>
      <c r="I586" s="102"/>
    </row>
    <row r="587" spans="1:9">
      <c r="A587" s="102" t="s">
        <v>1133</v>
      </c>
      <c r="B587" s="102" t="s">
        <v>1129</v>
      </c>
      <c r="C587" s="102" t="s">
        <v>482</v>
      </c>
      <c r="D587" s="102" t="s">
        <v>1134</v>
      </c>
      <c r="E587" s="89">
        <v>1.84</v>
      </c>
      <c r="F587" s="89">
        <v>1.6</v>
      </c>
      <c r="G587" s="90">
        <v>0.14999999999999991</v>
      </c>
      <c r="H587" s="102" t="s">
        <v>193</v>
      </c>
      <c r="I587" s="102"/>
    </row>
    <row r="588" spans="1:9">
      <c r="A588" s="102" t="s">
        <v>947</v>
      </c>
      <c r="B588" s="102" t="s">
        <v>943</v>
      </c>
      <c r="C588" s="102" t="s">
        <v>482</v>
      </c>
      <c r="D588" s="102" t="s">
        <v>948</v>
      </c>
      <c r="E588" s="89">
        <v>2.04</v>
      </c>
      <c r="F588" s="89">
        <v>2</v>
      </c>
      <c r="G588" s="90">
        <v>2.0000000000000018E-2</v>
      </c>
      <c r="H588" s="102" t="s">
        <v>142</v>
      </c>
      <c r="I588" s="102"/>
    </row>
    <row r="589" spans="1:9">
      <c r="A589" s="102" t="s">
        <v>873</v>
      </c>
      <c r="B589" s="102" t="s">
        <v>848</v>
      </c>
      <c r="C589" s="102" t="s">
        <v>482</v>
      </c>
      <c r="D589" s="102" t="s">
        <v>874</v>
      </c>
      <c r="E589" s="89">
        <v>2.6</v>
      </c>
      <c r="F589" s="89">
        <v>2.4</v>
      </c>
      <c r="G589" s="90">
        <v>8.3333333333333481E-2</v>
      </c>
      <c r="H589" s="102" t="s">
        <v>141</v>
      </c>
      <c r="I589" s="102"/>
    </row>
    <row r="590" spans="1:9">
      <c r="A590" s="102" t="s">
        <v>949</v>
      </c>
      <c r="B590" s="102" t="s">
        <v>943</v>
      </c>
      <c r="C590" s="102" t="s">
        <v>482</v>
      </c>
      <c r="D590" s="102" t="s">
        <v>950</v>
      </c>
      <c r="E590" s="89">
        <v>7</v>
      </c>
      <c r="F590" s="89">
        <v>6.8</v>
      </c>
      <c r="G590" s="90">
        <v>2.941176470588247E-2</v>
      </c>
      <c r="H590" s="102" t="s">
        <v>598</v>
      </c>
      <c r="I590" s="102"/>
    </row>
    <row r="591" spans="1:9">
      <c r="A591" s="102" t="s">
        <v>1199</v>
      </c>
      <c r="B591" s="102" t="s">
        <v>1180</v>
      </c>
      <c r="C591" s="102" t="s">
        <v>482</v>
      </c>
      <c r="D591" s="102" t="s">
        <v>1200</v>
      </c>
      <c r="E591" s="89">
        <v>3.76</v>
      </c>
      <c r="F591" s="89">
        <v>3.52</v>
      </c>
      <c r="G591" s="90">
        <f>E591/F591-1</f>
        <v>6.8181818181818121E-2</v>
      </c>
      <c r="H591" s="102" t="s">
        <v>145</v>
      </c>
      <c r="I591" s="102"/>
    </row>
    <row r="592" spans="1:9">
      <c r="A592" s="102" t="s">
        <v>913</v>
      </c>
      <c r="B592" s="102" t="s">
        <v>848</v>
      </c>
      <c r="C592" s="102" t="s">
        <v>482</v>
      </c>
      <c r="D592" s="102" t="s">
        <v>914</v>
      </c>
      <c r="E592" s="89">
        <v>0.92</v>
      </c>
      <c r="F592" s="89">
        <v>0.84</v>
      </c>
      <c r="G592" s="90">
        <v>9.5238095238095344E-2</v>
      </c>
      <c r="H592" s="102" t="s">
        <v>192</v>
      </c>
      <c r="I592" s="102"/>
    </row>
    <row r="593" spans="1:9">
      <c r="A593" s="102" t="s">
        <v>1135</v>
      </c>
      <c r="B593" s="102" t="s">
        <v>1129</v>
      </c>
      <c r="C593" s="102" t="s">
        <v>482</v>
      </c>
      <c r="D593" s="102" t="s">
        <v>1136</v>
      </c>
      <c r="E593" s="89">
        <v>3.8</v>
      </c>
      <c r="F593" s="89">
        <v>3.76</v>
      </c>
      <c r="G593" s="90">
        <v>1.0638297872340496E-2</v>
      </c>
      <c r="H593" s="102" t="s">
        <v>144</v>
      </c>
      <c r="I593" s="102"/>
    </row>
    <row r="594" spans="1:9">
      <c r="A594" s="102" t="s">
        <v>875</v>
      </c>
      <c r="B594" s="102" t="s">
        <v>848</v>
      </c>
      <c r="C594" s="102" t="s">
        <v>482</v>
      </c>
      <c r="D594" s="102" t="s">
        <v>876</v>
      </c>
      <c r="E594" s="89">
        <v>20.84</v>
      </c>
      <c r="F594" s="89">
        <v>20.399999999999999</v>
      </c>
      <c r="G594" s="90">
        <v>2.1568627450980538E-2</v>
      </c>
      <c r="H594" s="102" t="s">
        <v>141</v>
      </c>
      <c r="I594" s="102"/>
    </row>
    <row r="595" spans="1:9">
      <c r="A595" s="102" t="s">
        <v>915</v>
      </c>
      <c r="B595" s="102" t="s">
        <v>848</v>
      </c>
      <c r="C595" s="102" t="s">
        <v>482</v>
      </c>
      <c r="D595" s="102" t="s">
        <v>916</v>
      </c>
      <c r="E595" s="89">
        <v>3.95</v>
      </c>
      <c r="F595" s="89">
        <v>3.45</v>
      </c>
      <c r="G595" s="90">
        <v>0.14492753623188404</v>
      </c>
      <c r="H595" s="102" t="s">
        <v>141</v>
      </c>
      <c r="I595" s="102"/>
    </row>
    <row r="596" spans="1:9">
      <c r="A596" s="102" t="s">
        <v>915</v>
      </c>
      <c r="B596" s="102" t="s">
        <v>1180</v>
      </c>
      <c r="C596" s="102" t="s">
        <v>482</v>
      </c>
      <c r="D596" s="102" t="s">
        <v>916</v>
      </c>
      <c r="E596" s="89">
        <v>4.05</v>
      </c>
      <c r="F596" s="89">
        <v>3.95</v>
      </c>
      <c r="G596" s="90">
        <f>E596/F596-1</f>
        <v>2.5316455696202445E-2</v>
      </c>
      <c r="H596" s="102" t="s">
        <v>141</v>
      </c>
      <c r="I596" s="102"/>
    </row>
    <row r="597" spans="1:9">
      <c r="A597" s="102" t="s">
        <v>1044</v>
      </c>
      <c r="B597" s="102" t="s">
        <v>943</v>
      </c>
      <c r="C597" s="102" t="s">
        <v>482</v>
      </c>
      <c r="D597" s="102" t="s">
        <v>1045</v>
      </c>
      <c r="E597" s="89">
        <v>35.85</v>
      </c>
      <c r="F597" s="89">
        <v>35</v>
      </c>
      <c r="G597" s="90">
        <v>2.4285714285714244E-2</v>
      </c>
      <c r="H597" s="102" t="s">
        <v>144</v>
      </c>
      <c r="I597" s="102"/>
    </row>
    <row r="598" spans="1:9">
      <c r="A598" s="102" t="s">
        <v>1044</v>
      </c>
      <c r="B598" s="102" t="s">
        <v>1261</v>
      </c>
      <c r="C598" s="102" t="s">
        <v>482</v>
      </c>
      <c r="D598" s="102" t="s">
        <v>1045</v>
      </c>
      <c r="E598" s="89">
        <v>36.700000000000003</v>
      </c>
      <c r="F598" s="89">
        <v>35.85</v>
      </c>
      <c r="G598" s="90">
        <f>E598/F598-1</f>
        <v>2.3709902370990354E-2</v>
      </c>
      <c r="H598" s="102" t="s">
        <v>144</v>
      </c>
      <c r="I598" s="102"/>
    </row>
    <row r="599" spans="1:9">
      <c r="A599" s="102" t="s">
        <v>1267</v>
      </c>
      <c r="B599" s="102" t="s">
        <v>1261</v>
      </c>
      <c r="C599" s="102" t="s">
        <v>482</v>
      </c>
      <c r="D599" s="102" t="s">
        <v>1268</v>
      </c>
      <c r="E599" s="89">
        <v>2.8</v>
      </c>
      <c r="F599" s="89">
        <v>2.72</v>
      </c>
      <c r="G599" s="90">
        <f>E599/F599-1</f>
        <v>2.9411764705882248E-2</v>
      </c>
      <c r="H599" s="102" t="s">
        <v>142</v>
      </c>
      <c r="I599" s="102"/>
    </row>
    <row r="600" spans="1:9">
      <c r="A600" s="102" t="s">
        <v>988</v>
      </c>
      <c r="B600" s="102" t="s">
        <v>943</v>
      </c>
      <c r="C600" s="102" t="s">
        <v>482</v>
      </c>
      <c r="D600" s="102" t="s">
        <v>989</v>
      </c>
      <c r="E600" s="89">
        <v>4.2</v>
      </c>
      <c r="F600" s="89">
        <v>4.12</v>
      </c>
      <c r="G600" s="90">
        <v>1.9417475728155331E-2</v>
      </c>
      <c r="H600" s="102" t="s">
        <v>598</v>
      </c>
      <c r="I600" s="102"/>
    </row>
    <row r="601" spans="1:9">
      <c r="A601" s="102" t="s">
        <v>978</v>
      </c>
      <c r="B601" s="102" t="s">
        <v>943</v>
      </c>
      <c r="C601" s="102" t="s">
        <v>157</v>
      </c>
      <c r="D601" s="102" t="s">
        <v>979</v>
      </c>
      <c r="E601" s="89">
        <v>0.12</v>
      </c>
      <c r="F601" s="89">
        <v>2.8</v>
      </c>
      <c r="G601" s="90">
        <v>-0.95714285714285718</v>
      </c>
      <c r="H601" s="102" t="s">
        <v>145</v>
      </c>
      <c r="I601" s="102"/>
    </row>
    <row r="602" spans="1:9">
      <c r="A602" s="102" t="s">
        <v>877</v>
      </c>
      <c r="B602" s="102" t="s">
        <v>848</v>
      </c>
      <c r="C602" s="102" t="s">
        <v>482</v>
      </c>
      <c r="D602" s="102" t="s">
        <v>878</v>
      </c>
      <c r="E602" s="89">
        <v>1.08</v>
      </c>
      <c r="F602" s="89">
        <v>1</v>
      </c>
      <c r="G602" s="90">
        <v>8.0000000000000071E-2</v>
      </c>
      <c r="H602" s="102" t="s">
        <v>141</v>
      </c>
      <c r="I602" s="102"/>
    </row>
    <row r="603" spans="1:9">
      <c r="A603" s="102" t="s">
        <v>917</v>
      </c>
      <c r="B603" s="102" t="s">
        <v>848</v>
      </c>
      <c r="C603" s="102" t="s">
        <v>482</v>
      </c>
      <c r="D603" s="102" t="s">
        <v>918</v>
      </c>
      <c r="E603" s="89">
        <v>6.84</v>
      </c>
      <c r="F603" s="89">
        <v>6.52</v>
      </c>
      <c r="G603" s="90">
        <v>4.9079754601226933E-2</v>
      </c>
      <c r="H603" s="102" t="s">
        <v>192</v>
      </c>
      <c r="I603" s="102"/>
    </row>
    <row r="604" spans="1:9">
      <c r="A604" s="102" t="s">
        <v>919</v>
      </c>
      <c r="B604" s="102" t="s">
        <v>848</v>
      </c>
      <c r="C604" s="102" t="s">
        <v>482</v>
      </c>
      <c r="D604" s="102" t="s">
        <v>920</v>
      </c>
      <c r="E604" s="89">
        <v>1.18</v>
      </c>
      <c r="F604" s="89">
        <v>1.1399999999999999</v>
      </c>
      <c r="G604" s="90">
        <v>3.5087719298245723E-2</v>
      </c>
      <c r="H604" s="102" t="s">
        <v>142</v>
      </c>
      <c r="I604" s="102"/>
    </row>
    <row r="605" spans="1:9">
      <c r="A605" s="102" t="s">
        <v>879</v>
      </c>
      <c r="B605" s="102" t="s">
        <v>848</v>
      </c>
      <c r="C605" s="102" t="s">
        <v>482</v>
      </c>
      <c r="D605" s="102" t="s">
        <v>880</v>
      </c>
      <c r="E605" s="89">
        <v>6.04</v>
      </c>
      <c r="F605" s="89">
        <v>5.6</v>
      </c>
      <c r="G605" s="90">
        <v>7.8571428571428736E-2</v>
      </c>
      <c r="H605" s="102" t="s">
        <v>140</v>
      </c>
      <c r="I605" s="102"/>
    </row>
    <row r="606" spans="1:9">
      <c r="A606" s="102" t="s">
        <v>974</v>
      </c>
      <c r="B606" s="102" t="s">
        <v>943</v>
      </c>
      <c r="C606" s="102" t="s">
        <v>482</v>
      </c>
      <c r="D606" s="102" t="s">
        <v>975</v>
      </c>
      <c r="E606" s="89">
        <v>3.48</v>
      </c>
      <c r="F606" s="89">
        <v>3.24</v>
      </c>
      <c r="G606" s="90">
        <v>7.4074074074073959E-2</v>
      </c>
      <c r="H606" s="102" t="s">
        <v>141</v>
      </c>
      <c r="I606" s="102"/>
    </row>
    <row r="607" spans="1:9">
      <c r="A607" s="102" t="s">
        <v>990</v>
      </c>
      <c r="B607" s="102" t="s">
        <v>943</v>
      </c>
      <c r="C607" s="102" t="s">
        <v>482</v>
      </c>
      <c r="D607" s="102" t="s">
        <v>991</v>
      </c>
      <c r="E607" s="89">
        <v>1.64</v>
      </c>
      <c r="F607" s="89">
        <v>1.6</v>
      </c>
      <c r="G607" s="90">
        <v>2.4999999999999911E-2</v>
      </c>
      <c r="H607" s="102" t="s">
        <v>193</v>
      </c>
      <c r="I607" s="102"/>
    </row>
    <row r="608" spans="1:9">
      <c r="A608" s="102" t="s">
        <v>847</v>
      </c>
      <c r="B608" s="102" t="s">
        <v>848</v>
      </c>
      <c r="C608" s="102" t="s">
        <v>482</v>
      </c>
      <c r="D608" s="102" t="s">
        <v>849</v>
      </c>
      <c r="E608" s="89">
        <v>10.4</v>
      </c>
      <c r="F608" s="89">
        <v>9.85</v>
      </c>
      <c r="G608" s="90">
        <v>5.5837563451776706E-2</v>
      </c>
      <c r="H608" s="102" t="s">
        <v>141</v>
      </c>
      <c r="I608" s="102"/>
    </row>
    <row r="609" spans="1:9">
      <c r="A609" s="102" t="s">
        <v>951</v>
      </c>
      <c r="B609" s="102" t="s">
        <v>943</v>
      </c>
      <c r="C609" s="102" t="s">
        <v>482</v>
      </c>
      <c r="D609" s="102" t="s">
        <v>952</v>
      </c>
      <c r="E609" s="89">
        <v>2.17</v>
      </c>
      <c r="F609" s="89">
        <v>2.06</v>
      </c>
      <c r="G609" s="90">
        <v>5.3398058252427161E-2</v>
      </c>
      <c r="H609" s="102" t="s">
        <v>143</v>
      </c>
      <c r="I609" s="102"/>
    </row>
    <row r="610" spans="1:9">
      <c r="A610" s="102" t="s">
        <v>1046</v>
      </c>
      <c r="B610" s="102" t="s">
        <v>943</v>
      </c>
      <c r="C610" s="102" t="s">
        <v>482</v>
      </c>
      <c r="D610" s="102" t="s">
        <v>1047</v>
      </c>
      <c r="E610" s="89">
        <v>2.04</v>
      </c>
      <c r="F610" s="89">
        <v>1.94</v>
      </c>
      <c r="G610" s="90">
        <v>5.1546391752577359E-2</v>
      </c>
      <c r="H610" s="102" t="s">
        <v>142</v>
      </c>
      <c r="I610" s="102"/>
    </row>
    <row r="611" spans="1:9">
      <c r="A611" s="102" t="s">
        <v>953</v>
      </c>
      <c r="B611" s="102" t="s">
        <v>943</v>
      </c>
      <c r="C611" s="102" t="s">
        <v>482</v>
      </c>
      <c r="D611" s="102" t="s">
        <v>954</v>
      </c>
      <c r="E611" s="89">
        <v>1.24</v>
      </c>
      <c r="F611" s="89">
        <v>1.2</v>
      </c>
      <c r="G611" s="90">
        <v>3.3333333333333437E-2</v>
      </c>
      <c r="H611" s="102" t="s">
        <v>193</v>
      </c>
      <c r="I611" s="102"/>
    </row>
    <row r="612" spans="1:9">
      <c r="A612" s="102" t="s">
        <v>1149</v>
      </c>
      <c r="B612" s="102" t="s">
        <v>1129</v>
      </c>
      <c r="C612" s="102" t="s">
        <v>482</v>
      </c>
      <c r="D612" s="102" t="s">
        <v>1150</v>
      </c>
      <c r="E612" s="89">
        <v>2.08</v>
      </c>
      <c r="F612" s="89">
        <v>2</v>
      </c>
      <c r="G612" s="90">
        <v>4.0000000000000036E-2</v>
      </c>
      <c r="H612" s="102" t="s">
        <v>142</v>
      </c>
      <c r="I612" s="102"/>
    </row>
    <row r="613" spans="1:9">
      <c r="A613" s="102" t="s">
        <v>881</v>
      </c>
      <c r="B613" s="102" t="s">
        <v>848</v>
      </c>
      <c r="C613" s="102" t="s">
        <v>482</v>
      </c>
      <c r="D613" s="102" t="s">
        <v>882</v>
      </c>
      <c r="E613" s="89">
        <v>1.32</v>
      </c>
      <c r="F613" s="89">
        <v>1.24</v>
      </c>
      <c r="G613" s="90">
        <v>6.4516129032258229E-2</v>
      </c>
      <c r="H613" s="102" t="s">
        <v>651</v>
      </c>
      <c r="I613" s="102"/>
    </row>
    <row r="614" spans="1:9">
      <c r="A614" s="102" t="s">
        <v>858</v>
      </c>
      <c r="B614" s="102" t="s">
        <v>848</v>
      </c>
      <c r="C614" s="102" t="s">
        <v>482</v>
      </c>
      <c r="D614" s="102" t="s">
        <v>859</v>
      </c>
      <c r="E614" s="89">
        <v>3.4</v>
      </c>
      <c r="F614" s="89">
        <v>3.32</v>
      </c>
      <c r="G614" s="90">
        <v>2.4096385542168752E-2</v>
      </c>
      <c r="H614" s="102" t="s">
        <v>143</v>
      </c>
      <c r="I614" s="102"/>
    </row>
    <row r="615" spans="1:9">
      <c r="A615" s="102" t="s">
        <v>1182</v>
      </c>
      <c r="B615" s="102" t="s">
        <v>1180</v>
      </c>
      <c r="C615" s="102" t="s">
        <v>482</v>
      </c>
      <c r="D615" s="102" t="s">
        <v>1183</v>
      </c>
      <c r="E615" s="89">
        <v>4.08</v>
      </c>
      <c r="F615" s="89">
        <v>4.04</v>
      </c>
      <c r="G615" s="90">
        <v>9.9009900990099098E-3</v>
      </c>
      <c r="H615" s="102" t="s">
        <v>142</v>
      </c>
      <c r="I615" s="102"/>
    </row>
    <row r="616" spans="1:9">
      <c r="A616" s="102" t="s">
        <v>992</v>
      </c>
      <c r="B616" s="102" t="s">
        <v>943</v>
      </c>
      <c r="C616" s="102" t="s">
        <v>482</v>
      </c>
      <c r="D616" s="102" t="s">
        <v>993</v>
      </c>
      <c r="E616" s="89">
        <v>1.55</v>
      </c>
      <c r="F616" s="89">
        <v>1.41</v>
      </c>
      <c r="G616" s="90">
        <v>9.9290780141844115E-2</v>
      </c>
      <c r="H616" s="102" t="s">
        <v>143</v>
      </c>
      <c r="I616" s="102"/>
    </row>
    <row r="617" spans="1:9">
      <c r="A617" s="102" t="s">
        <v>1184</v>
      </c>
      <c r="B617" s="102" t="s">
        <v>1180</v>
      </c>
      <c r="C617" s="102" t="s">
        <v>482</v>
      </c>
      <c r="D617" s="102" t="s">
        <v>1185</v>
      </c>
      <c r="E617" s="89">
        <v>5.2</v>
      </c>
      <c r="F617" s="89">
        <v>4.6399999999999997</v>
      </c>
      <c r="G617" s="90">
        <v>0.12068965517241392</v>
      </c>
      <c r="H617" s="102" t="s">
        <v>142</v>
      </c>
      <c r="I617" s="102"/>
    </row>
    <row r="618" spans="1:9">
      <c r="A618" s="102" t="s">
        <v>1048</v>
      </c>
      <c r="B618" s="102" t="s">
        <v>943</v>
      </c>
      <c r="C618" s="102" t="s">
        <v>482</v>
      </c>
      <c r="D618" s="102" t="s">
        <v>1049</v>
      </c>
      <c r="E618" s="89">
        <v>0.85</v>
      </c>
      <c r="F618" s="89">
        <v>0.84</v>
      </c>
      <c r="G618" s="90">
        <v>1.1904761904761862E-2</v>
      </c>
      <c r="H618" s="102" t="s">
        <v>192</v>
      </c>
      <c r="I618" s="102"/>
    </row>
    <row r="619" spans="1:9">
      <c r="A619" s="102" t="s">
        <v>1048</v>
      </c>
      <c r="B619" s="102" t="s">
        <v>1261</v>
      </c>
      <c r="C619" s="102" t="s">
        <v>482</v>
      </c>
      <c r="D619" s="102" t="s">
        <v>1049</v>
      </c>
      <c r="E619" s="89">
        <v>0.86</v>
      </c>
      <c r="F619" s="89">
        <v>0.85</v>
      </c>
      <c r="G619" s="90">
        <f>E619/F619-1</f>
        <v>1.1764705882352899E-2</v>
      </c>
      <c r="H619" s="102" t="s">
        <v>192</v>
      </c>
      <c r="I619" s="102"/>
    </row>
    <row r="620" spans="1:9">
      <c r="A620" s="102" t="s">
        <v>994</v>
      </c>
      <c r="B620" s="102" t="s">
        <v>943</v>
      </c>
      <c r="C620" s="102" t="s">
        <v>482</v>
      </c>
      <c r="D620" s="102" t="s">
        <v>995</v>
      </c>
      <c r="E620" s="89">
        <v>0.52</v>
      </c>
      <c r="F620" s="89">
        <v>0.48</v>
      </c>
      <c r="G620" s="90">
        <v>8.3333333333333481E-2</v>
      </c>
      <c r="H620" s="102" t="s">
        <v>139</v>
      </c>
      <c r="I620" s="102"/>
    </row>
    <row r="621" spans="1:9">
      <c r="A621" s="102" t="s">
        <v>1050</v>
      </c>
      <c r="B621" s="102" t="s">
        <v>943</v>
      </c>
      <c r="C621" s="102" t="s">
        <v>482</v>
      </c>
      <c r="D621" s="102" t="s">
        <v>1051</v>
      </c>
      <c r="E621" s="89">
        <v>1.28</v>
      </c>
      <c r="F621" s="89">
        <v>1.08</v>
      </c>
      <c r="G621" s="90">
        <v>0.18518518518518512</v>
      </c>
      <c r="H621" s="102" t="s">
        <v>140</v>
      </c>
      <c r="I621" s="102"/>
    </row>
    <row r="622" spans="1:9">
      <c r="A622" s="102" t="s">
        <v>1151</v>
      </c>
      <c r="B622" s="102" t="s">
        <v>1129</v>
      </c>
      <c r="C622" s="102" t="s">
        <v>482</v>
      </c>
      <c r="D622" s="102" t="s">
        <v>1152</v>
      </c>
      <c r="E622" s="89">
        <v>5.6</v>
      </c>
      <c r="F622" s="89">
        <v>5.51</v>
      </c>
      <c r="G622" s="89">
        <v>1.6333938294010864E-2</v>
      </c>
      <c r="H622" s="102" t="s">
        <v>144</v>
      </c>
      <c r="I622" s="102"/>
    </row>
    <row r="623" spans="1:9">
      <c r="A623" s="102" t="s">
        <v>1092</v>
      </c>
      <c r="B623" s="102" t="s">
        <v>943</v>
      </c>
      <c r="C623" s="102" t="s">
        <v>482</v>
      </c>
      <c r="D623" s="102" t="s">
        <v>1093</v>
      </c>
      <c r="E623" s="89">
        <v>2.1</v>
      </c>
      <c r="F623" s="89">
        <v>1.78</v>
      </c>
      <c r="G623" s="90">
        <v>0.1797752808988764</v>
      </c>
      <c r="H623" s="102" t="s">
        <v>193</v>
      </c>
      <c r="I623" s="102"/>
    </row>
    <row r="624" spans="1:9">
      <c r="A624" s="102" t="s">
        <v>1094</v>
      </c>
      <c r="B624" s="102" t="s">
        <v>943</v>
      </c>
      <c r="C624" s="102" t="s">
        <v>157</v>
      </c>
      <c r="D624" s="102" t="s">
        <v>1095</v>
      </c>
      <c r="E624" s="89">
        <v>0.96</v>
      </c>
      <c r="F624" s="89">
        <v>1.45</v>
      </c>
      <c r="G624" s="90">
        <v>-0.33793103448275863</v>
      </c>
      <c r="H624" s="102" t="s">
        <v>192</v>
      </c>
      <c r="I624" s="102"/>
    </row>
    <row r="625" spans="1:9">
      <c r="A625" s="102" t="s">
        <v>1052</v>
      </c>
      <c r="B625" s="102" t="s">
        <v>943</v>
      </c>
      <c r="C625" s="102" t="s">
        <v>482</v>
      </c>
      <c r="D625" s="102" t="s">
        <v>1053</v>
      </c>
      <c r="E625" s="89">
        <v>4</v>
      </c>
      <c r="F625" s="89">
        <v>3.6</v>
      </c>
      <c r="G625" s="90">
        <v>0.11111111111111116</v>
      </c>
      <c r="H625" s="102" t="s">
        <v>192</v>
      </c>
      <c r="I625" s="102"/>
    </row>
    <row r="626" spans="1:9">
      <c r="A626" s="102" t="s">
        <v>1054</v>
      </c>
      <c r="B626" s="102" t="s">
        <v>943</v>
      </c>
      <c r="C626" s="102" t="s">
        <v>482</v>
      </c>
      <c r="D626" s="102" t="s">
        <v>1055</v>
      </c>
      <c r="E626" s="89">
        <v>6.96</v>
      </c>
      <c r="F626" s="89">
        <v>6.04</v>
      </c>
      <c r="G626" s="90">
        <v>0.15231788079470188</v>
      </c>
      <c r="H626" s="102" t="s">
        <v>144</v>
      </c>
      <c r="I626" s="102"/>
    </row>
    <row r="627" spans="1:9">
      <c r="A627" s="102" t="s">
        <v>1056</v>
      </c>
      <c r="B627" s="102" t="s">
        <v>943</v>
      </c>
      <c r="C627" s="102" t="s">
        <v>482</v>
      </c>
      <c r="D627" s="102" t="s">
        <v>1057</v>
      </c>
      <c r="E627" s="89">
        <v>1.64</v>
      </c>
      <c r="F627" s="89">
        <v>1.52</v>
      </c>
      <c r="G627" s="90">
        <v>7.8947368421052655E-2</v>
      </c>
      <c r="H627" s="102" t="s">
        <v>145</v>
      </c>
      <c r="I627" s="102"/>
    </row>
    <row r="628" spans="1:9">
      <c r="A628" s="102" t="s">
        <v>1096</v>
      </c>
      <c r="B628" s="102" t="s">
        <v>943</v>
      </c>
      <c r="C628" s="102" t="s">
        <v>482</v>
      </c>
      <c r="D628" s="102" t="s">
        <v>1097</v>
      </c>
      <c r="E628" s="89">
        <v>4.16</v>
      </c>
      <c r="F628" s="89">
        <v>3.76</v>
      </c>
      <c r="G628" s="90">
        <v>0.1063829787234043</v>
      </c>
      <c r="H628" s="102" t="s">
        <v>139</v>
      </c>
      <c r="I628" s="102"/>
    </row>
    <row r="629" spans="1:9">
      <c r="A629" s="102" t="s">
        <v>1098</v>
      </c>
      <c r="B629" s="102" t="s">
        <v>943</v>
      </c>
      <c r="C629" s="102" t="s">
        <v>482</v>
      </c>
      <c r="D629" s="102" t="s">
        <v>1099</v>
      </c>
      <c r="E629" s="89">
        <v>1.1599999999999999</v>
      </c>
      <c r="F629" s="89">
        <v>1.08</v>
      </c>
      <c r="G629" s="90">
        <v>7.4074074074073959E-2</v>
      </c>
      <c r="H629" s="102" t="s">
        <v>144</v>
      </c>
      <c r="I629" s="102"/>
    </row>
    <row r="630" spans="1:9">
      <c r="A630" s="102" t="s">
        <v>860</v>
      </c>
      <c r="B630" s="102" t="s">
        <v>848</v>
      </c>
      <c r="C630" s="102" t="s">
        <v>482</v>
      </c>
      <c r="D630" s="102" t="s">
        <v>861</v>
      </c>
      <c r="E630" s="89">
        <v>6.84</v>
      </c>
      <c r="F630" s="89">
        <v>6.52</v>
      </c>
      <c r="G630" s="90">
        <v>4.9079754601226933E-2</v>
      </c>
      <c r="H630" s="102" t="s">
        <v>140</v>
      </c>
    </row>
    <row r="631" spans="1:9">
      <c r="A631" s="102" t="s">
        <v>1201</v>
      </c>
      <c r="B631" s="102" t="s">
        <v>1180</v>
      </c>
      <c r="C631" s="102" t="s">
        <v>482</v>
      </c>
      <c r="D631" s="102" t="s">
        <v>1202</v>
      </c>
      <c r="E631" s="89">
        <v>2</v>
      </c>
      <c r="F631" s="89">
        <v>1.56</v>
      </c>
      <c r="G631" s="90">
        <f>E631/F631-1</f>
        <v>0.28205128205128194</v>
      </c>
      <c r="H631" s="102" t="s">
        <v>139</v>
      </c>
      <c r="I631" s="102"/>
    </row>
    <row r="632" spans="1:9">
      <c r="A632" s="126" t="s">
        <v>996</v>
      </c>
      <c r="B632" s="102" t="s">
        <v>943</v>
      </c>
      <c r="C632" s="102" t="s">
        <v>482</v>
      </c>
      <c r="D632" s="102" t="s">
        <v>997</v>
      </c>
      <c r="E632" s="89">
        <v>18.760000000000002</v>
      </c>
      <c r="F632" s="89">
        <v>17.04</v>
      </c>
      <c r="G632" s="90">
        <v>0.10093896713615047</v>
      </c>
      <c r="H632" s="102" t="s">
        <v>598</v>
      </c>
    </row>
    <row r="633" spans="1:9">
      <c r="A633" s="102" t="s">
        <v>1153</v>
      </c>
      <c r="B633" s="102" t="s">
        <v>1129</v>
      </c>
      <c r="C633" s="102" t="s">
        <v>482</v>
      </c>
      <c r="D633" s="102" t="s">
        <v>1154</v>
      </c>
      <c r="E633" s="89">
        <v>2.77</v>
      </c>
      <c r="F633" s="89">
        <v>2.7</v>
      </c>
      <c r="G633" s="90">
        <v>2.5925925925925908E-2</v>
      </c>
      <c r="H633" s="102" t="s">
        <v>598</v>
      </c>
    </row>
    <row r="634" spans="1:9">
      <c r="A634" s="102" t="s">
        <v>1058</v>
      </c>
      <c r="B634" s="102" t="s">
        <v>943</v>
      </c>
      <c r="C634" s="102" t="s">
        <v>482</v>
      </c>
      <c r="D634" s="102" t="s">
        <v>1059</v>
      </c>
      <c r="E634" s="89">
        <v>10.28</v>
      </c>
      <c r="F634" s="89">
        <v>9.8000000000000007</v>
      </c>
      <c r="G634" s="90">
        <v>4.8979591836734615E-2</v>
      </c>
      <c r="H634" s="102" t="s">
        <v>598</v>
      </c>
    </row>
    <row r="635" spans="1:9">
      <c r="A635" s="102" t="s">
        <v>883</v>
      </c>
      <c r="B635" s="102" t="s">
        <v>848</v>
      </c>
      <c r="C635" s="102" t="s">
        <v>482</v>
      </c>
      <c r="D635" s="102" t="s">
        <v>884</v>
      </c>
      <c r="E635" s="89">
        <v>3.01</v>
      </c>
      <c r="F635" s="89">
        <v>2.86</v>
      </c>
      <c r="G635" s="88">
        <v>5.2447552447552503E-2</v>
      </c>
      <c r="H635" s="228" t="s">
        <v>143</v>
      </c>
    </row>
    <row r="636" spans="1:9">
      <c r="A636" s="102" t="s">
        <v>998</v>
      </c>
      <c r="B636" s="102" t="s">
        <v>943</v>
      </c>
      <c r="C636" s="102" t="s">
        <v>482</v>
      </c>
      <c r="D636" s="102" t="s">
        <v>999</v>
      </c>
      <c r="E636" s="89">
        <v>1.6</v>
      </c>
      <c r="F636" s="89">
        <v>1.52</v>
      </c>
      <c r="G636" s="90">
        <v>5.2631578947368363E-2</v>
      </c>
      <c r="H636" s="102" t="s">
        <v>143</v>
      </c>
      <c r="I636" s="102"/>
    </row>
    <row r="637" spans="1:9">
      <c r="A637" s="102" t="s">
        <v>980</v>
      </c>
      <c r="B637" s="102" t="s">
        <v>943</v>
      </c>
      <c r="C637" s="102" t="s">
        <v>152</v>
      </c>
      <c r="D637" s="102" t="s">
        <v>981</v>
      </c>
      <c r="E637" s="89">
        <v>1.6</v>
      </c>
      <c r="F637" s="89">
        <v>0</v>
      </c>
      <c r="G637" s="90"/>
      <c r="H637" s="102" t="s">
        <v>144</v>
      </c>
      <c r="I637" s="102"/>
    </row>
    <row r="638" spans="1:9">
      <c r="A638" s="102" t="s">
        <v>1269</v>
      </c>
      <c r="B638" s="102" t="s">
        <v>1261</v>
      </c>
      <c r="C638" s="102" t="s">
        <v>482</v>
      </c>
      <c r="D638" s="102" t="s">
        <v>1270</v>
      </c>
      <c r="E638" s="89">
        <v>1.54</v>
      </c>
      <c r="F638" s="89">
        <v>1.46</v>
      </c>
      <c r="G638" s="90">
        <f>E638/F638-1</f>
        <v>5.4794520547945202E-2</v>
      </c>
      <c r="H638" s="102" t="s">
        <v>139</v>
      </c>
      <c r="I638" s="102"/>
    </row>
    <row r="639" spans="1:9">
      <c r="A639" s="102" t="s">
        <v>1271</v>
      </c>
      <c r="B639" s="102" t="s">
        <v>1261</v>
      </c>
      <c r="C639" s="102" t="s">
        <v>482</v>
      </c>
      <c r="D639" s="102" t="s">
        <v>1272</v>
      </c>
      <c r="E639" s="89">
        <v>4.4000000000000004</v>
      </c>
      <c r="F639" s="89">
        <v>4.16</v>
      </c>
      <c r="G639" s="90">
        <f>E639/F639-1</f>
        <v>5.7692307692307709E-2</v>
      </c>
      <c r="H639" s="102" t="s">
        <v>141</v>
      </c>
      <c r="I639" s="102"/>
    </row>
    <row r="640" spans="1:9">
      <c r="A640" s="102" t="s">
        <v>862</v>
      </c>
      <c r="B640" s="102" t="s">
        <v>848</v>
      </c>
      <c r="C640" s="102" t="s">
        <v>482</v>
      </c>
      <c r="D640" s="102" t="s">
        <v>863</v>
      </c>
      <c r="E640" s="89">
        <v>1.72</v>
      </c>
      <c r="F640" s="89">
        <v>1.56</v>
      </c>
      <c r="G640" s="90">
        <v>0.10256410256410242</v>
      </c>
      <c r="H640" s="102" t="s">
        <v>139</v>
      </c>
      <c r="I640" s="102"/>
    </row>
    <row r="641" spans="1:9">
      <c r="A641" s="102" t="s">
        <v>862</v>
      </c>
      <c r="B641" s="102" t="s">
        <v>1180</v>
      </c>
      <c r="C641" s="102" t="s">
        <v>482</v>
      </c>
      <c r="D641" s="102" t="s">
        <v>863</v>
      </c>
      <c r="E641" s="89">
        <v>1.76</v>
      </c>
      <c r="F641" s="89">
        <v>1.72</v>
      </c>
      <c r="G641" s="90">
        <v>2.3255813953488413E-2</v>
      </c>
      <c r="H641" s="102" t="s">
        <v>139</v>
      </c>
      <c r="I641" s="102"/>
    </row>
    <row r="642" spans="1:9">
      <c r="A642" s="102" t="s">
        <v>921</v>
      </c>
      <c r="B642" s="102" t="s">
        <v>848</v>
      </c>
      <c r="C642" s="102" t="s">
        <v>482</v>
      </c>
      <c r="D642" s="102" t="s">
        <v>922</v>
      </c>
      <c r="E642" s="89">
        <v>1.6</v>
      </c>
      <c r="F642" s="89">
        <v>1.44</v>
      </c>
      <c r="G642" s="89">
        <v>0.11111111111111116</v>
      </c>
      <c r="H642" s="102" t="s">
        <v>141</v>
      </c>
      <c r="I642" s="102"/>
    </row>
    <row r="643" spans="1:9">
      <c r="A643" s="102" t="s">
        <v>1155</v>
      </c>
      <c r="B643" s="102" t="s">
        <v>1129</v>
      </c>
      <c r="C643" s="102" t="s">
        <v>482</v>
      </c>
      <c r="D643" s="102" t="s">
        <v>1156</v>
      </c>
      <c r="E643" s="89">
        <v>1.78</v>
      </c>
      <c r="F643" s="89">
        <v>1.7</v>
      </c>
      <c r="G643" s="89">
        <v>4.705882352941182E-2</v>
      </c>
      <c r="H643" s="102" t="s">
        <v>143</v>
      </c>
      <c r="I643" s="102"/>
    </row>
    <row r="644" spans="1:9">
      <c r="A644" s="102" t="s">
        <v>1000</v>
      </c>
      <c r="B644" s="102" t="s">
        <v>943</v>
      </c>
      <c r="C644" s="102" t="s">
        <v>482</v>
      </c>
      <c r="D644" s="102" t="s">
        <v>1001</v>
      </c>
      <c r="E644" s="89">
        <v>1.44</v>
      </c>
      <c r="F644" s="89">
        <v>1.1200000000000001</v>
      </c>
      <c r="G644" s="90">
        <v>0.28571428571428559</v>
      </c>
      <c r="H644" s="102" t="s">
        <v>139</v>
      </c>
    </row>
    <row r="645" spans="1:9">
      <c r="A645" s="102" t="s">
        <v>1137</v>
      </c>
      <c r="B645" s="102" t="s">
        <v>1129</v>
      </c>
      <c r="C645" s="102" t="s">
        <v>482</v>
      </c>
      <c r="D645" s="102" t="s">
        <v>1138</v>
      </c>
      <c r="E645" s="89">
        <v>6</v>
      </c>
      <c r="F645" s="89">
        <v>5.68</v>
      </c>
      <c r="G645" s="90">
        <v>5.6338028169014231E-2</v>
      </c>
      <c r="H645" s="102" t="s">
        <v>139</v>
      </c>
    </row>
    <row r="646" spans="1:9">
      <c r="A646" s="102" t="s">
        <v>1100</v>
      </c>
      <c r="B646" s="102" t="s">
        <v>943</v>
      </c>
      <c r="C646" s="102" t="s">
        <v>482</v>
      </c>
      <c r="D646" s="102" t="s">
        <v>1101</v>
      </c>
      <c r="E646" s="87">
        <v>0.6</v>
      </c>
      <c r="F646" s="87">
        <v>0.48</v>
      </c>
      <c r="G646" s="88">
        <v>0.25</v>
      </c>
      <c r="H646" s="102" t="s">
        <v>144</v>
      </c>
    </row>
    <row r="647" spans="1:9">
      <c r="A647" s="102" t="s">
        <v>1002</v>
      </c>
      <c r="B647" s="102" t="s">
        <v>943</v>
      </c>
      <c r="C647" s="102" t="s">
        <v>482</v>
      </c>
      <c r="D647" s="102" t="s">
        <v>1003</v>
      </c>
      <c r="E647" s="89">
        <v>4.12</v>
      </c>
      <c r="F647" s="89">
        <v>4</v>
      </c>
      <c r="G647" s="88">
        <v>3.0000000000000027E-2</v>
      </c>
      <c r="H647" s="228" t="s">
        <v>144</v>
      </c>
    </row>
    <row r="648" spans="1:9">
      <c r="A648" s="102" t="s">
        <v>1004</v>
      </c>
      <c r="B648" s="102" t="s">
        <v>943</v>
      </c>
      <c r="C648" s="102" t="s">
        <v>482</v>
      </c>
      <c r="D648" s="102" t="s">
        <v>1005</v>
      </c>
      <c r="E648" s="89">
        <v>3.16</v>
      </c>
      <c r="F648" s="89">
        <v>3.08</v>
      </c>
      <c r="G648" s="90">
        <v>2.5974025974025983E-2</v>
      </c>
      <c r="H648" s="102" t="s">
        <v>140</v>
      </c>
    </row>
    <row r="649" spans="1:9">
      <c r="A649" t="s">
        <v>1107</v>
      </c>
      <c r="B649" t="s">
        <v>943</v>
      </c>
      <c r="C649" t="s">
        <v>482</v>
      </c>
      <c r="D649" t="s">
        <v>1108</v>
      </c>
      <c r="E649" s="89">
        <v>1.08</v>
      </c>
      <c r="F649" s="89">
        <v>0.96</v>
      </c>
      <c r="G649" s="88">
        <v>0.12500000000000022</v>
      </c>
      <c r="H649" s="229" t="s">
        <v>141</v>
      </c>
    </row>
    <row r="650" spans="1:9">
      <c r="A650" s="102" t="s">
        <v>885</v>
      </c>
      <c r="B650" s="102" t="s">
        <v>848</v>
      </c>
      <c r="C650" s="102" t="s">
        <v>482</v>
      </c>
      <c r="D650" s="102" t="s">
        <v>886</v>
      </c>
      <c r="E650" s="89">
        <v>2.88</v>
      </c>
      <c r="F650" s="89">
        <v>2.64</v>
      </c>
      <c r="G650" s="90">
        <v>9.0909090909090828E-2</v>
      </c>
      <c r="H650" s="102" t="s">
        <v>140</v>
      </c>
    </row>
    <row r="651" spans="1:9">
      <c r="A651" s="102" t="s">
        <v>976</v>
      </c>
      <c r="B651" s="102" t="s">
        <v>943</v>
      </c>
      <c r="C651" s="102" t="s">
        <v>482</v>
      </c>
      <c r="D651" s="102" t="s">
        <v>977</v>
      </c>
      <c r="E651" s="89">
        <v>1.22</v>
      </c>
      <c r="F651" s="89">
        <v>1.2</v>
      </c>
      <c r="G651" s="90">
        <v>1.6666666666666607E-2</v>
      </c>
      <c r="H651" s="102" t="s">
        <v>598</v>
      </c>
      <c r="I651" s="102"/>
    </row>
    <row r="652" spans="1:9">
      <c r="A652" s="102" t="s">
        <v>1060</v>
      </c>
      <c r="B652" s="102" t="s">
        <v>943</v>
      </c>
      <c r="C652" s="102" t="s">
        <v>482</v>
      </c>
      <c r="D652" s="102" t="s">
        <v>1061</v>
      </c>
      <c r="E652" s="89">
        <v>9.1999999999999993</v>
      </c>
      <c r="F652" s="89">
        <v>9</v>
      </c>
      <c r="G652" s="90">
        <v>2.2222222222222143E-2</v>
      </c>
      <c r="H652" s="102" t="s">
        <v>144</v>
      </c>
    </row>
    <row r="653" spans="1:9">
      <c r="A653" t="s">
        <v>887</v>
      </c>
      <c r="B653" t="s">
        <v>848</v>
      </c>
      <c r="C653" t="s">
        <v>482</v>
      </c>
      <c r="D653" t="s">
        <v>888</v>
      </c>
      <c r="E653" s="89">
        <v>0.4</v>
      </c>
      <c r="F653" s="89">
        <v>0.32</v>
      </c>
      <c r="G653" s="88">
        <v>0.25</v>
      </c>
      <c r="H653" s="229" t="s">
        <v>139</v>
      </c>
    </row>
    <row r="654" spans="1:9">
      <c r="A654" s="102" t="s">
        <v>1273</v>
      </c>
      <c r="B654" s="102" t="s">
        <v>1261</v>
      </c>
      <c r="C654" s="102" t="s">
        <v>482</v>
      </c>
      <c r="D654" s="102" t="s">
        <v>1274</v>
      </c>
      <c r="E654" s="89">
        <v>2.84</v>
      </c>
      <c r="F654" s="89">
        <v>2.76</v>
      </c>
      <c r="G654" s="90">
        <f>E654/F654-1</f>
        <v>2.898550724637694E-2</v>
      </c>
      <c r="H654" s="102" t="s">
        <v>139</v>
      </c>
      <c r="I654" s="102"/>
    </row>
    <row r="655" spans="1:9">
      <c r="A655" s="102" t="s">
        <v>955</v>
      </c>
      <c r="B655" s="102" t="s">
        <v>943</v>
      </c>
      <c r="C655" s="102" t="s">
        <v>482</v>
      </c>
      <c r="D655" s="102" t="s">
        <v>956</v>
      </c>
      <c r="E655" s="89">
        <v>1.92</v>
      </c>
      <c r="F655" s="89">
        <v>1.8</v>
      </c>
      <c r="G655" s="90">
        <v>6.6666666666666652E-2</v>
      </c>
      <c r="H655" s="102" t="s">
        <v>141</v>
      </c>
    </row>
    <row r="656" spans="1:9">
      <c r="A656" s="102" t="s">
        <v>1233</v>
      </c>
      <c r="B656" s="102" t="s">
        <v>1180</v>
      </c>
      <c r="C656" s="102" t="s">
        <v>482</v>
      </c>
      <c r="D656" s="102" t="s">
        <v>1234</v>
      </c>
      <c r="E656" s="89">
        <v>6.72</v>
      </c>
      <c r="F656" s="89">
        <v>6.68</v>
      </c>
      <c r="G656" s="90">
        <f>E656/F656-1</f>
        <v>5.9880239520957446E-3</v>
      </c>
      <c r="H656" s="102" t="s">
        <v>193</v>
      </c>
      <c r="I656" s="102"/>
    </row>
    <row r="657" spans="1:9">
      <c r="A657" s="102" t="s">
        <v>1203</v>
      </c>
      <c r="B657" s="102" t="s">
        <v>1180</v>
      </c>
      <c r="C657" s="102" t="s">
        <v>482</v>
      </c>
      <c r="D657" s="102" t="s">
        <v>1204</v>
      </c>
      <c r="E657" s="89">
        <v>0.84</v>
      </c>
      <c r="F657" s="89">
        <v>0.82</v>
      </c>
      <c r="G657" s="90">
        <f>E657/F657-1</f>
        <v>2.4390243902439046E-2</v>
      </c>
      <c r="H657" s="102" t="s">
        <v>141</v>
      </c>
      <c r="I657" s="102"/>
    </row>
    <row r="658" spans="1:9">
      <c r="A658" s="102" t="s">
        <v>1006</v>
      </c>
      <c r="B658" s="102" t="s">
        <v>943</v>
      </c>
      <c r="C658" s="102" t="s">
        <v>482</v>
      </c>
      <c r="D658" s="102" t="s">
        <v>1007</v>
      </c>
      <c r="E658" s="89">
        <v>3.14</v>
      </c>
      <c r="F658" s="89">
        <v>2.86</v>
      </c>
      <c r="G658" s="90">
        <v>9.7902097902097918E-2</v>
      </c>
      <c r="H658" s="102" t="s">
        <v>598</v>
      </c>
    </row>
    <row r="659" spans="1:9">
      <c r="A659" s="102" t="s">
        <v>889</v>
      </c>
      <c r="B659" s="102" t="s">
        <v>848</v>
      </c>
      <c r="C659" s="102" t="s">
        <v>482</v>
      </c>
      <c r="D659" s="102" t="s">
        <v>890</v>
      </c>
      <c r="E659" s="89">
        <v>1.76</v>
      </c>
      <c r="F659" s="89">
        <v>1.72</v>
      </c>
      <c r="G659" s="90">
        <v>2.3255813953488413E-2</v>
      </c>
      <c r="H659" s="102" t="s">
        <v>139</v>
      </c>
    </row>
    <row r="660" spans="1:9">
      <c r="A660" s="102" t="s">
        <v>1008</v>
      </c>
      <c r="B660" s="102" t="s">
        <v>943</v>
      </c>
      <c r="C660" s="102" t="s">
        <v>482</v>
      </c>
      <c r="D660" s="102" t="s">
        <v>1009</v>
      </c>
      <c r="E660" s="89">
        <v>2.3199999999999998</v>
      </c>
      <c r="F660" s="89">
        <v>2.2000000000000002</v>
      </c>
      <c r="G660" s="90">
        <v>5.4545454545454453E-2</v>
      </c>
      <c r="H660" s="102" t="s">
        <v>141</v>
      </c>
    </row>
    <row r="661" spans="1:9">
      <c r="A661" s="102" t="s">
        <v>891</v>
      </c>
      <c r="B661" s="102" t="s">
        <v>848</v>
      </c>
      <c r="C661" s="102" t="s">
        <v>482</v>
      </c>
      <c r="D661" s="102" t="s">
        <v>892</v>
      </c>
      <c r="E661" s="89">
        <v>1.28</v>
      </c>
      <c r="F661" s="89">
        <v>1.1599999999999999</v>
      </c>
      <c r="G661" s="90">
        <v>0.10344827586206917</v>
      </c>
      <c r="H661" s="102" t="s">
        <v>139</v>
      </c>
    </row>
    <row r="662" spans="1:9">
      <c r="A662" s="102" t="s">
        <v>1186</v>
      </c>
      <c r="B662" s="102" t="s">
        <v>1180</v>
      </c>
      <c r="C662" s="102" t="s">
        <v>482</v>
      </c>
      <c r="D662" s="102" t="s">
        <v>1187</v>
      </c>
      <c r="E662" s="89">
        <v>5.2</v>
      </c>
      <c r="F662" s="89">
        <v>4.96</v>
      </c>
      <c r="G662" s="88">
        <v>4.8387096774193505E-2</v>
      </c>
      <c r="H662" s="228" t="s">
        <v>140</v>
      </c>
    </row>
    <row r="663" spans="1:9">
      <c r="A663" s="102" t="s">
        <v>1147</v>
      </c>
      <c r="B663" s="102" t="s">
        <v>1129</v>
      </c>
      <c r="C663" s="102" t="s">
        <v>482</v>
      </c>
      <c r="D663" s="102" t="s">
        <v>1148</v>
      </c>
      <c r="E663" s="87">
        <v>5.6</v>
      </c>
      <c r="F663" s="87">
        <v>5</v>
      </c>
      <c r="G663" s="88">
        <v>0.11999999999999988</v>
      </c>
      <c r="H663" s="102" t="s">
        <v>141</v>
      </c>
    </row>
    <row r="664" spans="1:9">
      <c r="A664" s="102" t="s">
        <v>893</v>
      </c>
      <c r="B664" s="102" t="s">
        <v>848</v>
      </c>
      <c r="C664" s="102" t="s">
        <v>482</v>
      </c>
      <c r="D664" s="102" t="s">
        <v>894</v>
      </c>
      <c r="E664" s="89">
        <v>5.04</v>
      </c>
      <c r="F664" s="89">
        <v>4.88</v>
      </c>
      <c r="G664" s="90">
        <v>3.2786885245901676E-2</v>
      </c>
      <c r="H664" s="102" t="s">
        <v>142</v>
      </c>
    </row>
    <row r="665" spans="1:9">
      <c r="A665" s="102" t="s">
        <v>1188</v>
      </c>
      <c r="B665" s="102" t="s">
        <v>1180</v>
      </c>
      <c r="C665" s="102" t="s">
        <v>482</v>
      </c>
      <c r="D665" s="102" t="s">
        <v>1189</v>
      </c>
      <c r="E665" s="89">
        <v>1.17</v>
      </c>
      <c r="F665" s="89">
        <v>1.1499999999999999</v>
      </c>
      <c r="G665" s="90">
        <v>1.7391304347826209E-2</v>
      </c>
      <c r="H665" s="102" t="s">
        <v>192</v>
      </c>
    </row>
    <row r="666" spans="1:9">
      <c r="A666" s="102" t="s">
        <v>1275</v>
      </c>
      <c r="B666" s="102" t="s">
        <v>1261</v>
      </c>
      <c r="C666" s="102" t="s">
        <v>482</v>
      </c>
      <c r="D666" s="102" t="s">
        <v>1276</v>
      </c>
      <c r="E666" s="89">
        <v>0.74</v>
      </c>
      <c r="F666" s="89">
        <v>0.7</v>
      </c>
      <c r="G666" s="90">
        <f>E666/F666-1</f>
        <v>5.7142857142857162E-2</v>
      </c>
      <c r="H666" s="102" t="s">
        <v>141</v>
      </c>
      <c r="I666" s="102"/>
    </row>
    <row r="667" spans="1:9">
      <c r="A667" s="102" t="s">
        <v>1109</v>
      </c>
      <c r="B667" s="102" t="s">
        <v>943</v>
      </c>
      <c r="C667" s="102" t="s">
        <v>482</v>
      </c>
      <c r="D667" s="102" t="s">
        <v>1110</v>
      </c>
      <c r="E667" s="89">
        <v>4.8</v>
      </c>
      <c r="F667" s="89">
        <v>4.6399999999999997</v>
      </c>
      <c r="G667" s="90">
        <v>3.4482758620689724E-2</v>
      </c>
      <c r="H667" s="102" t="s">
        <v>139</v>
      </c>
    </row>
    <row r="668" spans="1:9">
      <c r="A668" s="102" t="s">
        <v>895</v>
      </c>
      <c r="B668" s="102" t="s">
        <v>848</v>
      </c>
      <c r="C668" s="102" t="s">
        <v>482</v>
      </c>
      <c r="D668" s="102" t="s">
        <v>896</v>
      </c>
      <c r="E668" s="89">
        <v>1</v>
      </c>
      <c r="F668" s="89">
        <v>0.8</v>
      </c>
      <c r="G668" s="90">
        <v>0.25</v>
      </c>
      <c r="H668" s="102" t="s">
        <v>144</v>
      </c>
    </row>
    <row r="669" spans="1:9">
      <c r="A669" s="102" t="s">
        <v>1062</v>
      </c>
      <c r="B669" s="102" t="s">
        <v>943</v>
      </c>
      <c r="C669" s="102" t="s">
        <v>482</v>
      </c>
      <c r="D669" s="102" t="s">
        <v>1063</v>
      </c>
      <c r="E669" s="89">
        <v>6</v>
      </c>
      <c r="F669" s="89">
        <v>5.56</v>
      </c>
      <c r="G669" s="90">
        <v>7.9136690647482189E-2</v>
      </c>
      <c r="H669" s="102" t="s">
        <v>145</v>
      </c>
    </row>
    <row r="670" spans="1:9">
      <c r="A670" s="102" t="s">
        <v>957</v>
      </c>
      <c r="B670" s="102" t="s">
        <v>943</v>
      </c>
      <c r="C670" s="102" t="s">
        <v>482</v>
      </c>
      <c r="D670" s="102" t="s">
        <v>958</v>
      </c>
      <c r="E670" s="89">
        <v>3.04</v>
      </c>
      <c r="F670" s="89">
        <v>2.96</v>
      </c>
      <c r="G670" s="90">
        <v>2.7027027027026973E-2</v>
      </c>
      <c r="H670" s="102" t="s">
        <v>141</v>
      </c>
    </row>
    <row r="671" spans="1:9">
      <c r="A671" s="102" t="s">
        <v>1010</v>
      </c>
      <c r="B671" s="102" t="s">
        <v>943</v>
      </c>
      <c r="C671" s="102" t="s">
        <v>482</v>
      </c>
      <c r="D671" s="102" t="s">
        <v>1011</v>
      </c>
      <c r="E671" s="89">
        <v>1.24</v>
      </c>
      <c r="F671" s="89">
        <v>1.1599999999999999</v>
      </c>
      <c r="G671" s="90">
        <v>6.8965517241379448E-2</v>
      </c>
      <c r="H671" s="102" t="s">
        <v>139</v>
      </c>
    </row>
    <row r="672" spans="1:9">
      <c r="A672" s="102" t="s">
        <v>1012</v>
      </c>
      <c r="B672" s="102" t="s">
        <v>943</v>
      </c>
      <c r="C672" s="102" t="s">
        <v>482</v>
      </c>
      <c r="D672" s="102" t="s">
        <v>1013</v>
      </c>
      <c r="E672" s="89">
        <v>2.1</v>
      </c>
      <c r="F672" s="89">
        <v>2</v>
      </c>
      <c r="G672" s="90">
        <v>5.0000000000000044E-2</v>
      </c>
      <c r="H672" s="102" t="s">
        <v>651</v>
      </c>
    </row>
    <row r="673" spans="1:9">
      <c r="A673" s="102" t="s">
        <v>1205</v>
      </c>
      <c r="B673" s="102" t="s">
        <v>1180</v>
      </c>
      <c r="C673" s="102" t="s">
        <v>482</v>
      </c>
      <c r="D673" s="102" t="s">
        <v>1206</v>
      </c>
      <c r="E673" s="89">
        <v>2.27</v>
      </c>
      <c r="F673" s="89">
        <v>2.1800000000000002</v>
      </c>
      <c r="G673" s="90">
        <f>E673/F673-1</f>
        <v>4.1284403669724634E-2</v>
      </c>
      <c r="H673" s="102" t="s">
        <v>141</v>
      </c>
      <c r="I673" s="102"/>
    </row>
    <row r="674" spans="1:9">
      <c r="A674" s="102" t="s">
        <v>1014</v>
      </c>
      <c r="B674" s="102" t="s">
        <v>943</v>
      </c>
      <c r="C674" s="102" t="s">
        <v>482</v>
      </c>
      <c r="D674" s="102" t="s">
        <v>1015</v>
      </c>
      <c r="E674" s="89">
        <v>1.88</v>
      </c>
      <c r="F674" s="89">
        <v>1.76</v>
      </c>
      <c r="G674" s="90">
        <v>6.8181818181818121E-2</v>
      </c>
      <c r="H674" s="102" t="s">
        <v>142</v>
      </c>
    </row>
    <row r="675" spans="1:9">
      <c r="A675" s="102" t="s">
        <v>1016</v>
      </c>
      <c r="B675" s="102" t="s">
        <v>943</v>
      </c>
      <c r="C675" s="102" t="s">
        <v>482</v>
      </c>
      <c r="D675" s="102" t="s">
        <v>1017</v>
      </c>
      <c r="E675" s="89">
        <v>6.24</v>
      </c>
      <c r="F675" s="89">
        <v>5</v>
      </c>
      <c r="G675" s="90">
        <v>0.248</v>
      </c>
      <c r="H675" s="102" t="s">
        <v>193</v>
      </c>
    </row>
    <row r="676" spans="1:9">
      <c r="A676" s="102" t="s">
        <v>1018</v>
      </c>
      <c r="B676" s="102" t="s">
        <v>943</v>
      </c>
      <c r="C676" s="102" t="s">
        <v>482</v>
      </c>
      <c r="D676" s="102" t="s">
        <v>1019</v>
      </c>
      <c r="E676" s="89">
        <v>3.76</v>
      </c>
      <c r="F676" s="89">
        <v>3.4</v>
      </c>
      <c r="G676" s="88">
        <v>0.10588235294117654</v>
      </c>
      <c r="H676" s="228" t="s">
        <v>141</v>
      </c>
    </row>
    <row r="677" spans="1:9">
      <c r="A677" s="102" t="s">
        <v>897</v>
      </c>
      <c r="B677" s="102" t="s">
        <v>848</v>
      </c>
      <c r="C677" s="102" t="s">
        <v>482</v>
      </c>
      <c r="D677" s="102" t="s">
        <v>898</v>
      </c>
      <c r="E677" s="89">
        <v>7.2</v>
      </c>
      <c r="F677" s="89">
        <v>6.4</v>
      </c>
      <c r="G677" s="90">
        <v>0.125</v>
      </c>
      <c r="H677" s="102" t="s">
        <v>141</v>
      </c>
    </row>
    <row r="678" spans="1:9">
      <c r="A678" s="102" t="s">
        <v>1207</v>
      </c>
      <c r="B678" s="102" t="s">
        <v>1180</v>
      </c>
      <c r="C678" s="102" t="s">
        <v>482</v>
      </c>
      <c r="D678" s="102" t="s">
        <v>1208</v>
      </c>
      <c r="E678" s="89">
        <v>1.08</v>
      </c>
      <c r="F678" s="89">
        <v>0.96</v>
      </c>
      <c r="G678" s="90">
        <f>E678/F678-1</f>
        <v>0.12500000000000022</v>
      </c>
      <c r="H678" s="102" t="s">
        <v>141</v>
      </c>
      <c r="I678" s="102"/>
    </row>
    <row r="679" spans="1:9">
      <c r="A679" s="102" t="s">
        <v>1020</v>
      </c>
      <c r="B679" s="102" t="s">
        <v>943</v>
      </c>
      <c r="C679" s="102" t="s">
        <v>482</v>
      </c>
      <c r="D679" s="102" t="s">
        <v>1021</v>
      </c>
      <c r="E679" s="89">
        <v>2.27</v>
      </c>
      <c r="F679" s="89">
        <v>2.06</v>
      </c>
      <c r="G679" s="88">
        <v>0.10194174757281549</v>
      </c>
      <c r="H679" s="228" t="s">
        <v>143</v>
      </c>
    </row>
    <row r="680" spans="1:9">
      <c r="A680" t="s">
        <v>899</v>
      </c>
      <c r="B680" t="s">
        <v>848</v>
      </c>
      <c r="C680" t="s">
        <v>482</v>
      </c>
      <c r="D680" t="s">
        <v>900</v>
      </c>
      <c r="E680" s="89">
        <v>1.1200000000000001</v>
      </c>
      <c r="F680" s="89">
        <v>1.06</v>
      </c>
      <c r="G680" s="88">
        <v>5.6603773584905648E-2</v>
      </c>
      <c r="H680" s="229" t="s">
        <v>143</v>
      </c>
    </row>
    <row r="681" spans="1:9">
      <c r="A681" s="102" t="s">
        <v>864</v>
      </c>
      <c r="B681" s="102" t="s">
        <v>848</v>
      </c>
      <c r="C681" s="102" t="s">
        <v>482</v>
      </c>
      <c r="D681" s="102" t="s">
        <v>865</v>
      </c>
      <c r="E681" s="89">
        <v>1.76</v>
      </c>
      <c r="F681" s="89">
        <v>1.63</v>
      </c>
      <c r="G681" s="90">
        <v>7.9754601226993849E-2</v>
      </c>
      <c r="H681" s="102" t="s">
        <v>143</v>
      </c>
    </row>
    <row r="682" spans="1:9">
      <c r="A682" s="102" t="s">
        <v>1064</v>
      </c>
      <c r="B682" s="102" t="s">
        <v>943</v>
      </c>
      <c r="C682" s="102" t="s">
        <v>482</v>
      </c>
      <c r="D682" s="102" t="s">
        <v>1065</v>
      </c>
      <c r="E682" s="89">
        <v>0.96</v>
      </c>
      <c r="F682" s="89">
        <v>0.88</v>
      </c>
      <c r="G682" s="90">
        <v>9.0909090909090828E-2</v>
      </c>
      <c r="H682" s="102" t="s">
        <v>192</v>
      </c>
    </row>
    <row r="683" spans="1:9">
      <c r="A683" t="s">
        <v>959</v>
      </c>
      <c r="B683" t="s">
        <v>943</v>
      </c>
      <c r="C683" t="s">
        <v>482</v>
      </c>
      <c r="D683" s="89" t="s">
        <v>960</v>
      </c>
      <c r="E683" s="89">
        <v>1.1200000000000001</v>
      </c>
      <c r="F683" s="89">
        <v>1.04</v>
      </c>
      <c r="G683" s="88">
        <v>7.6923076923077094E-2</v>
      </c>
      <c r="H683" t="s">
        <v>139</v>
      </c>
    </row>
    <row r="684" spans="1:9">
      <c r="A684" s="102" t="s">
        <v>866</v>
      </c>
      <c r="B684" s="102" t="s">
        <v>848</v>
      </c>
      <c r="C684" s="102" t="s">
        <v>482</v>
      </c>
      <c r="D684" s="102" t="s">
        <v>867</v>
      </c>
      <c r="E684" s="89">
        <v>4.12</v>
      </c>
      <c r="F684" s="89">
        <v>3.96</v>
      </c>
      <c r="G684" s="90">
        <v>4.0404040404040442E-2</v>
      </c>
      <c r="H684" s="102" t="s">
        <v>192</v>
      </c>
    </row>
    <row r="685" spans="1:9">
      <c r="A685" s="102" t="s">
        <v>1139</v>
      </c>
      <c r="B685" s="102" t="s">
        <v>1129</v>
      </c>
      <c r="C685" s="102" t="s">
        <v>482</v>
      </c>
      <c r="D685" s="102" t="s">
        <v>1140</v>
      </c>
      <c r="E685" s="89">
        <v>2</v>
      </c>
      <c r="F685" s="89">
        <v>1.6</v>
      </c>
      <c r="G685" s="88">
        <v>0.25</v>
      </c>
      <c r="H685" s="228" t="s">
        <v>193</v>
      </c>
    </row>
    <row r="686" spans="1:9">
      <c r="A686" s="102" t="s">
        <v>1209</v>
      </c>
      <c r="B686" s="102" t="s">
        <v>1180</v>
      </c>
      <c r="C686" s="102" t="s">
        <v>482</v>
      </c>
      <c r="D686" s="102" t="s">
        <v>1210</v>
      </c>
      <c r="E686" s="89">
        <v>1.68</v>
      </c>
      <c r="F686" s="89">
        <v>1.56</v>
      </c>
      <c r="G686" s="90">
        <f>E686/F686-1</f>
        <v>7.6923076923076872E-2</v>
      </c>
      <c r="H686" s="102" t="s">
        <v>139</v>
      </c>
      <c r="I686" s="102"/>
    </row>
    <row r="687" spans="1:9">
      <c r="A687" s="102" t="s">
        <v>1223</v>
      </c>
      <c r="B687" s="102" t="s">
        <v>1180</v>
      </c>
      <c r="C687" s="102" t="s">
        <v>482</v>
      </c>
      <c r="D687" s="102" t="s">
        <v>1224</v>
      </c>
      <c r="E687" s="89">
        <v>7.2</v>
      </c>
      <c r="F687" s="89">
        <v>6.52</v>
      </c>
      <c r="G687" s="90">
        <f>E687/F687-1</f>
        <v>0.10429447852760743</v>
      </c>
      <c r="H687" s="102" t="s">
        <v>139</v>
      </c>
      <c r="I687" s="102"/>
    </row>
    <row r="688" spans="1:9">
      <c r="A688" s="102" t="s">
        <v>1277</v>
      </c>
      <c r="B688" s="102" t="s">
        <v>1261</v>
      </c>
      <c r="C688" s="102" t="s">
        <v>482</v>
      </c>
      <c r="D688" s="102" t="s">
        <v>1278</v>
      </c>
      <c r="E688" s="89">
        <v>4.32</v>
      </c>
      <c r="F688" s="89">
        <v>3.92</v>
      </c>
      <c r="G688" s="90">
        <f>E688/F688-1</f>
        <v>0.10204081632653073</v>
      </c>
      <c r="H688" s="102" t="s">
        <v>139</v>
      </c>
      <c r="I688" s="102"/>
    </row>
    <row r="689" spans="1:9">
      <c r="A689" s="102" t="s">
        <v>1279</v>
      </c>
      <c r="B689" s="102" t="s">
        <v>1261</v>
      </c>
      <c r="C689" s="102" t="s">
        <v>482</v>
      </c>
      <c r="D689" s="102" t="s">
        <v>1280</v>
      </c>
      <c r="E689" s="89">
        <v>5.69</v>
      </c>
      <c r="F689" s="89">
        <v>5.42</v>
      </c>
      <c r="G689" s="90">
        <f>E689/F689-1</f>
        <v>4.9815498154981652E-2</v>
      </c>
      <c r="H689" s="102" t="s">
        <v>142</v>
      </c>
      <c r="I689" s="102"/>
    </row>
    <row r="690" spans="1:9">
      <c r="A690" s="102" t="s">
        <v>1066</v>
      </c>
      <c r="B690" s="102" t="s">
        <v>943</v>
      </c>
      <c r="C690" s="102" t="s">
        <v>482</v>
      </c>
      <c r="D690" s="102" t="s">
        <v>1067</v>
      </c>
      <c r="E690" s="89">
        <v>7.0000000000000007E-2</v>
      </c>
      <c r="F690" s="89">
        <v>0.06</v>
      </c>
      <c r="G690" s="90">
        <v>0.16666666666666674</v>
      </c>
      <c r="H690" s="102" t="s">
        <v>143</v>
      </c>
    </row>
    <row r="691" spans="1:9">
      <c r="A691" s="102" t="s">
        <v>1211</v>
      </c>
      <c r="B691" s="102" t="s">
        <v>1180</v>
      </c>
      <c r="C691" s="102" t="s">
        <v>482</v>
      </c>
      <c r="D691" s="102" t="s">
        <v>1212</v>
      </c>
      <c r="E691" s="89">
        <v>4.8</v>
      </c>
      <c r="F691" s="89">
        <v>4.5999999999999996</v>
      </c>
      <c r="G691" s="90">
        <f>E691/F691-1</f>
        <v>4.3478260869565188E-2</v>
      </c>
      <c r="H691" s="102" t="s">
        <v>192</v>
      </c>
      <c r="I691" s="102"/>
    </row>
    <row r="692" spans="1:9">
      <c r="A692" s="102" t="s">
        <v>1281</v>
      </c>
      <c r="B692" s="102" t="s">
        <v>1261</v>
      </c>
      <c r="C692" s="102" t="s">
        <v>482</v>
      </c>
      <c r="D692" s="102" t="s">
        <v>1282</v>
      </c>
      <c r="E692" s="89">
        <v>5</v>
      </c>
      <c r="F692" s="89">
        <v>4.8</v>
      </c>
      <c r="G692" s="90">
        <f>E692/F692-1</f>
        <v>4.1666666666666741E-2</v>
      </c>
      <c r="H692" s="102" t="s">
        <v>144</v>
      </c>
      <c r="I692" s="102"/>
    </row>
    <row r="693" spans="1:9">
      <c r="A693" s="102" t="s">
        <v>1022</v>
      </c>
      <c r="B693" s="102" t="s">
        <v>943</v>
      </c>
      <c r="C693" s="102" t="s">
        <v>482</v>
      </c>
      <c r="D693" s="102" t="s">
        <v>1023</v>
      </c>
      <c r="E693" s="89">
        <v>1.0900000000000001</v>
      </c>
      <c r="F693" s="89">
        <v>1.03</v>
      </c>
      <c r="G693" s="90">
        <v>5.8252427184465994E-2</v>
      </c>
      <c r="H693" s="102" t="s">
        <v>143</v>
      </c>
    </row>
    <row r="694" spans="1:9">
      <c r="A694" s="102" t="s">
        <v>1024</v>
      </c>
      <c r="B694" s="102" t="s">
        <v>943</v>
      </c>
      <c r="C694" s="102" t="s">
        <v>482</v>
      </c>
      <c r="D694" s="102" t="s">
        <v>1025</v>
      </c>
      <c r="E694" s="89">
        <v>3</v>
      </c>
      <c r="F694" s="89">
        <v>2.92</v>
      </c>
      <c r="G694" s="90">
        <v>2.7397260273972712E-2</v>
      </c>
      <c r="H694" s="102" t="s">
        <v>141</v>
      </c>
    </row>
    <row r="695" spans="1:9">
      <c r="A695" s="102" t="s">
        <v>1024</v>
      </c>
      <c r="B695" s="102" t="s">
        <v>1180</v>
      </c>
      <c r="C695" s="102" t="s">
        <v>482</v>
      </c>
      <c r="D695" s="102" t="s">
        <v>1025</v>
      </c>
      <c r="E695" s="89">
        <v>3.04</v>
      </c>
      <c r="F695" s="89">
        <v>3</v>
      </c>
      <c r="G695" s="90">
        <f>E695/F695-1</f>
        <v>1.3333333333333419E-2</v>
      </c>
      <c r="H695" s="102" t="s">
        <v>141</v>
      </c>
      <c r="I695" s="102"/>
    </row>
    <row r="696" spans="1:9">
      <c r="A696" t="s">
        <v>1190</v>
      </c>
      <c r="B696" t="s">
        <v>1180</v>
      </c>
      <c r="C696" t="s">
        <v>482</v>
      </c>
      <c r="D696" t="s">
        <v>1191</v>
      </c>
      <c r="E696" s="89">
        <v>4.2300000000000004</v>
      </c>
      <c r="F696" s="89">
        <v>4.03</v>
      </c>
      <c r="G696" s="88">
        <v>4.9627791563275458E-2</v>
      </c>
      <c r="H696" s="229" t="s">
        <v>142</v>
      </c>
    </row>
    <row r="697" spans="1:9">
      <c r="A697" s="102" t="s">
        <v>1068</v>
      </c>
      <c r="B697" s="102" t="s">
        <v>943</v>
      </c>
      <c r="C697" s="102" t="s">
        <v>482</v>
      </c>
      <c r="D697" s="102" t="s">
        <v>1069</v>
      </c>
      <c r="E697" s="89">
        <v>4.04</v>
      </c>
      <c r="F697" s="89">
        <v>3.84</v>
      </c>
      <c r="G697" s="90">
        <v>5.2083333333333481E-2</v>
      </c>
      <c r="H697" s="102" t="s">
        <v>598</v>
      </c>
    </row>
    <row r="698" spans="1:9">
      <c r="A698" s="102" t="s">
        <v>961</v>
      </c>
      <c r="B698" s="102" t="s">
        <v>943</v>
      </c>
      <c r="C698" s="102" t="s">
        <v>482</v>
      </c>
      <c r="D698" s="102" t="s">
        <v>962</v>
      </c>
      <c r="E698" s="87">
        <v>5.4</v>
      </c>
      <c r="F698" s="87">
        <v>5.2</v>
      </c>
      <c r="G698" s="88">
        <v>3.8461538461538547E-2</v>
      </c>
      <c r="H698" s="102" t="s">
        <v>141</v>
      </c>
    </row>
    <row r="699" spans="1:9">
      <c r="A699" s="102" t="s">
        <v>1026</v>
      </c>
      <c r="B699" s="102" t="s">
        <v>943</v>
      </c>
      <c r="C699" s="102" t="s">
        <v>482</v>
      </c>
      <c r="D699" s="102" t="s">
        <v>1027</v>
      </c>
      <c r="E699" s="89">
        <v>2.52</v>
      </c>
      <c r="F699" s="89">
        <v>2.4</v>
      </c>
      <c r="G699" s="90">
        <v>5.0000000000000044E-2</v>
      </c>
      <c r="H699" s="102" t="s">
        <v>143</v>
      </c>
      <c r="I699" s="102"/>
    </row>
    <row r="700" spans="1:9">
      <c r="A700" s="102" t="s">
        <v>1213</v>
      </c>
      <c r="B700" s="102" t="s">
        <v>1180</v>
      </c>
      <c r="C700" s="102" t="s">
        <v>482</v>
      </c>
      <c r="D700" s="102" t="s">
        <v>1214</v>
      </c>
      <c r="E700" s="89">
        <v>3.56</v>
      </c>
      <c r="F700" s="89">
        <v>3.4</v>
      </c>
      <c r="G700" s="90">
        <f>E700/F700-1</f>
        <v>4.705882352941182E-2</v>
      </c>
      <c r="H700" s="102" t="s">
        <v>193</v>
      </c>
      <c r="I700" s="102"/>
    </row>
    <row r="701" spans="1:9">
      <c r="A701" s="102" t="s">
        <v>901</v>
      </c>
      <c r="B701" s="102" t="s">
        <v>848</v>
      </c>
      <c r="C701" s="102" t="s">
        <v>482</v>
      </c>
      <c r="D701" s="102" t="s">
        <v>902</v>
      </c>
      <c r="E701" s="89">
        <v>3.2</v>
      </c>
      <c r="F701" s="89">
        <v>3</v>
      </c>
      <c r="G701" s="88">
        <v>6.6666666666666652E-2</v>
      </c>
      <c r="H701" s="228" t="s">
        <v>140</v>
      </c>
    </row>
    <row r="702" spans="1:9">
      <c r="A702" s="126" t="s">
        <v>1070</v>
      </c>
      <c r="B702" s="102" t="s">
        <v>943</v>
      </c>
      <c r="C702" s="102" t="s">
        <v>482</v>
      </c>
      <c r="D702" s="102" t="s">
        <v>1071</v>
      </c>
      <c r="E702" s="89">
        <v>3.22</v>
      </c>
      <c r="F702" s="89">
        <v>3.17</v>
      </c>
      <c r="G702" s="90">
        <v>1.5772870662460692E-2</v>
      </c>
      <c r="H702" s="102" t="s">
        <v>598</v>
      </c>
    </row>
    <row r="703" spans="1:9">
      <c r="A703" s="102" t="s">
        <v>942</v>
      </c>
      <c r="B703" s="102" t="s">
        <v>943</v>
      </c>
      <c r="C703" s="102" t="s">
        <v>152</v>
      </c>
      <c r="D703" s="102" t="s">
        <v>944</v>
      </c>
      <c r="E703" s="89">
        <v>3.52</v>
      </c>
      <c r="F703" s="89">
        <v>0</v>
      </c>
      <c r="G703" s="90"/>
      <c r="H703" s="102" t="s">
        <v>140</v>
      </c>
    </row>
    <row r="704" spans="1:9">
      <c r="A704" s="102" t="s">
        <v>1141</v>
      </c>
      <c r="B704" s="102" t="s">
        <v>1129</v>
      </c>
      <c r="C704" s="102" t="s">
        <v>482</v>
      </c>
      <c r="D704" s="102" t="s">
        <v>1142</v>
      </c>
      <c r="E704" s="89">
        <v>1.62</v>
      </c>
      <c r="F704" s="89">
        <v>1.47</v>
      </c>
      <c r="G704" s="90">
        <v>0.10204081632653073</v>
      </c>
      <c r="H704" s="102" t="s">
        <v>144</v>
      </c>
    </row>
    <row r="705" spans="1:9">
      <c r="A705" s="102" t="s">
        <v>1028</v>
      </c>
      <c r="B705" s="102" t="s">
        <v>943</v>
      </c>
      <c r="C705" s="102" t="s">
        <v>482</v>
      </c>
      <c r="D705" s="102" t="s">
        <v>1029</v>
      </c>
      <c r="E705" s="89">
        <v>3</v>
      </c>
      <c r="F705" s="89">
        <v>1.9</v>
      </c>
      <c r="G705" s="88">
        <v>0.57894736842105265</v>
      </c>
      <c r="H705" s="228" t="s">
        <v>144</v>
      </c>
    </row>
    <row r="706" spans="1:9">
      <c r="A706" s="102" t="s">
        <v>1283</v>
      </c>
      <c r="B706" s="102" t="s">
        <v>1261</v>
      </c>
      <c r="C706" s="102" t="s">
        <v>482</v>
      </c>
      <c r="D706" s="102" t="s">
        <v>1284</v>
      </c>
      <c r="E706" s="89">
        <v>2.72</v>
      </c>
      <c r="F706" s="89">
        <v>2.52</v>
      </c>
      <c r="G706" s="90">
        <f>E706/F706-1</f>
        <v>7.9365079365079527E-2</v>
      </c>
      <c r="H706" s="102" t="s">
        <v>139</v>
      </c>
      <c r="I706" s="102"/>
    </row>
    <row r="707" spans="1:9">
      <c r="A707" s="102" t="s">
        <v>903</v>
      </c>
      <c r="B707" s="102" t="s">
        <v>848</v>
      </c>
      <c r="C707" s="102" t="s">
        <v>482</v>
      </c>
      <c r="D707" s="102" t="s">
        <v>904</v>
      </c>
      <c r="E707" s="89">
        <v>3.84</v>
      </c>
      <c r="F707" s="89">
        <v>3.64</v>
      </c>
      <c r="G707" s="90">
        <v>5.4945054945054972E-2</v>
      </c>
      <c r="H707" s="102" t="s">
        <v>141</v>
      </c>
    </row>
    <row r="708" spans="1:9">
      <c r="A708" s="102" t="s">
        <v>1157</v>
      </c>
      <c r="B708" s="102" t="s">
        <v>1129</v>
      </c>
      <c r="C708" s="102" t="s">
        <v>482</v>
      </c>
      <c r="D708" s="102" t="s">
        <v>1158</v>
      </c>
      <c r="E708" s="89">
        <v>1.66</v>
      </c>
      <c r="F708" s="89">
        <v>1.6</v>
      </c>
      <c r="G708" s="90">
        <v>3.7499999999999867E-2</v>
      </c>
      <c r="H708" s="102" t="s">
        <v>193</v>
      </c>
    </row>
    <row r="709" spans="1:9">
      <c r="A709" s="102" t="s">
        <v>1072</v>
      </c>
      <c r="B709" s="102" t="s">
        <v>943</v>
      </c>
      <c r="C709" s="102" t="s">
        <v>482</v>
      </c>
      <c r="D709" s="102" t="s">
        <v>1073</v>
      </c>
      <c r="E709" s="89">
        <v>4.4400000000000004</v>
      </c>
      <c r="F709" s="89">
        <v>3.92</v>
      </c>
      <c r="G709" s="90">
        <v>0.13265306122448983</v>
      </c>
      <c r="H709" s="102" t="s">
        <v>598</v>
      </c>
    </row>
    <row r="710" spans="1:9">
      <c r="A710" s="102" t="s">
        <v>868</v>
      </c>
      <c r="B710" s="102" t="s">
        <v>848</v>
      </c>
      <c r="C710" s="102" t="s">
        <v>482</v>
      </c>
      <c r="D710" s="102" t="s">
        <v>869</v>
      </c>
      <c r="E710" s="89">
        <v>1.1399999999999999</v>
      </c>
      <c r="F710" s="89">
        <v>1.1000000000000001</v>
      </c>
      <c r="G710" s="90">
        <v>3.6363636363636154E-2</v>
      </c>
      <c r="H710" s="102" t="s">
        <v>192</v>
      </c>
    </row>
    <row r="711" spans="1:9">
      <c r="A711" t="s">
        <v>1074</v>
      </c>
      <c r="B711" t="s">
        <v>943</v>
      </c>
      <c r="C711" t="s">
        <v>482</v>
      </c>
      <c r="D711" t="s">
        <v>1075</v>
      </c>
      <c r="E711" s="89">
        <v>2.58</v>
      </c>
      <c r="F711" s="89">
        <v>2.48</v>
      </c>
      <c r="G711" s="88">
        <v>4.0322580645161255E-2</v>
      </c>
      <c r="H711" s="229" t="s">
        <v>143</v>
      </c>
    </row>
    <row r="712" spans="1:9">
      <c r="A712" s="102" t="s">
        <v>1076</v>
      </c>
      <c r="B712" s="102" t="s">
        <v>943</v>
      </c>
      <c r="C712" s="102" t="s">
        <v>482</v>
      </c>
      <c r="D712" s="102" t="s">
        <v>1077</v>
      </c>
      <c r="E712" s="87">
        <v>3.16</v>
      </c>
      <c r="F712" s="87">
        <v>2.86</v>
      </c>
      <c r="G712" s="88">
        <v>0.10489510489510501</v>
      </c>
      <c r="H712" s="102" t="s">
        <v>145</v>
      </c>
    </row>
    <row r="713" spans="1:9">
      <c r="A713" s="102" t="s">
        <v>905</v>
      </c>
      <c r="B713" s="102" t="s">
        <v>848</v>
      </c>
      <c r="C713" s="102" t="s">
        <v>482</v>
      </c>
      <c r="D713" s="102" t="s">
        <v>906</v>
      </c>
      <c r="E713" s="89">
        <v>1.72</v>
      </c>
      <c r="F713" s="89">
        <v>1.21</v>
      </c>
      <c r="G713" s="90">
        <v>0.42148760330578505</v>
      </c>
      <c r="H713" s="102" t="s">
        <v>145</v>
      </c>
      <c r="I713" s="102"/>
    </row>
    <row r="714" spans="1:9">
      <c r="A714" s="102" t="s">
        <v>1215</v>
      </c>
      <c r="B714" s="102" t="s">
        <v>1180</v>
      </c>
      <c r="C714" s="102" t="s">
        <v>482</v>
      </c>
      <c r="D714" s="102" t="s">
        <v>1216</v>
      </c>
      <c r="E714" s="89">
        <v>2.96</v>
      </c>
      <c r="F714" s="89">
        <v>2.88</v>
      </c>
      <c r="G714" s="90">
        <f>E714/F714-1</f>
        <v>2.7777777777777901E-2</v>
      </c>
      <c r="H714" s="102" t="s">
        <v>143</v>
      </c>
      <c r="I714" s="102"/>
    </row>
    <row r="715" spans="1:9">
      <c r="A715" s="102" t="s">
        <v>1078</v>
      </c>
      <c r="B715" s="102" t="s">
        <v>943</v>
      </c>
      <c r="C715" s="102" t="s">
        <v>482</v>
      </c>
      <c r="D715" s="102" t="s">
        <v>1079</v>
      </c>
      <c r="E715" s="89">
        <v>2</v>
      </c>
      <c r="F715" s="89">
        <v>1.84</v>
      </c>
      <c r="G715" s="90">
        <v>8.6956521739130377E-2</v>
      </c>
      <c r="H715" s="102" t="s">
        <v>145</v>
      </c>
    </row>
    <row r="716" spans="1:9">
      <c r="A716" s="102" t="s">
        <v>1217</v>
      </c>
      <c r="B716" s="102" t="s">
        <v>1180</v>
      </c>
      <c r="C716" s="102" t="s">
        <v>482</v>
      </c>
      <c r="D716" s="102" t="s">
        <v>1218</v>
      </c>
      <c r="E716" s="89">
        <v>1.2</v>
      </c>
      <c r="F716" s="89">
        <v>1</v>
      </c>
      <c r="G716" s="90">
        <f>E716/F716-1</f>
        <v>0.19999999999999996</v>
      </c>
      <c r="H716" s="102" t="s">
        <v>141</v>
      </c>
      <c r="I716" s="102"/>
    </row>
    <row r="717" spans="1:9">
      <c r="A717" s="102" t="s">
        <v>1219</v>
      </c>
      <c r="B717" s="102" t="s">
        <v>1180</v>
      </c>
      <c r="C717" s="102" t="s">
        <v>482</v>
      </c>
      <c r="D717" s="102" t="s">
        <v>1220</v>
      </c>
      <c r="E717" s="89">
        <v>2.16</v>
      </c>
      <c r="F717" s="89">
        <v>2.04</v>
      </c>
      <c r="G717" s="90">
        <f>E717/F717-1</f>
        <v>5.8823529411764719E-2</v>
      </c>
      <c r="H717" s="102" t="s">
        <v>142</v>
      </c>
      <c r="I717" s="102"/>
    </row>
    <row r="718" spans="1:9">
      <c r="A718" t="s">
        <v>1030</v>
      </c>
      <c r="B718" t="s">
        <v>943</v>
      </c>
      <c r="C718" t="s">
        <v>482</v>
      </c>
      <c r="D718" t="s">
        <v>1031</v>
      </c>
      <c r="E718" s="89">
        <v>5.08</v>
      </c>
      <c r="F718" s="89">
        <v>4.96</v>
      </c>
      <c r="G718" s="88">
        <v>2.4193548387096753E-2</v>
      </c>
      <c r="H718" s="229" t="s">
        <v>141</v>
      </c>
    </row>
    <row r="719" spans="1:9">
      <c r="A719" s="102" t="s">
        <v>1192</v>
      </c>
      <c r="B719" s="102" t="s">
        <v>1180</v>
      </c>
      <c r="C719" s="102" t="s">
        <v>482</v>
      </c>
      <c r="D719" s="102" t="s">
        <v>1193</v>
      </c>
      <c r="E719" s="89">
        <v>4</v>
      </c>
      <c r="F719" s="89">
        <v>3</v>
      </c>
      <c r="G719" s="88">
        <v>0.33333333333333326</v>
      </c>
      <c r="H719" s="228" t="s">
        <v>192</v>
      </c>
    </row>
    <row r="720" spans="1:9">
      <c r="A720" s="102" t="s">
        <v>1143</v>
      </c>
      <c r="B720" s="102" t="s">
        <v>1129</v>
      </c>
      <c r="C720" s="102" t="s">
        <v>482</v>
      </c>
      <c r="D720" s="102" t="s">
        <v>1144</v>
      </c>
      <c r="E720" s="89">
        <v>2.84</v>
      </c>
      <c r="F720" s="89">
        <v>2.6</v>
      </c>
      <c r="G720" s="88">
        <v>9.2307692307692202E-2</v>
      </c>
      <c r="H720" s="228" t="s">
        <v>193</v>
      </c>
    </row>
    <row r="721" spans="1:9">
      <c r="A721" s="102" t="s">
        <v>1080</v>
      </c>
      <c r="B721" s="102" t="s">
        <v>943</v>
      </c>
      <c r="C721" s="102" t="s">
        <v>482</v>
      </c>
      <c r="D721" s="102" t="s">
        <v>1081</v>
      </c>
      <c r="E721" s="89">
        <v>1.72</v>
      </c>
      <c r="F721" s="89">
        <v>1.56</v>
      </c>
      <c r="G721" s="90">
        <v>0.10256410256410242</v>
      </c>
      <c r="H721" s="102" t="s">
        <v>140</v>
      </c>
    </row>
    <row r="722" spans="1:9">
      <c r="A722" s="102" t="s">
        <v>1160</v>
      </c>
      <c r="B722" s="102" t="s">
        <v>1129</v>
      </c>
      <c r="C722" s="102" t="s">
        <v>482</v>
      </c>
      <c r="D722" s="102" t="s">
        <v>1161</v>
      </c>
      <c r="E722" s="89">
        <v>1.7</v>
      </c>
      <c r="F722" s="89">
        <v>1.5</v>
      </c>
      <c r="G722" s="90">
        <v>0.1333333333333333</v>
      </c>
      <c r="H722" s="102" t="s">
        <v>144</v>
      </c>
    </row>
    <row r="723" spans="1:9">
      <c r="A723" s="102" t="s">
        <v>1032</v>
      </c>
      <c r="B723" s="102" t="s">
        <v>943</v>
      </c>
      <c r="C723" s="102" t="s">
        <v>482</v>
      </c>
      <c r="D723" s="102" t="s">
        <v>1033</v>
      </c>
      <c r="E723" s="89">
        <v>0.92</v>
      </c>
      <c r="F723" s="89">
        <v>0.88</v>
      </c>
      <c r="G723" s="88">
        <v>4.5454545454545414E-2</v>
      </c>
      <c r="H723" s="228" t="s">
        <v>144</v>
      </c>
    </row>
    <row r="724" spans="1:9">
      <c r="A724" s="102" t="s">
        <v>963</v>
      </c>
      <c r="B724" s="102" t="s">
        <v>943</v>
      </c>
      <c r="C724" s="102" t="s">
        <v>482</v>
      </c>
      <c r="D724" s="102" t="s">
        <v>964</v>
      </c>
      <c r="E724" s="89">
        <v>3.76</v>
      </c>
      <c r="F724" s="89">
        <v>3.36</v>
      </c>
      <c r="G724" s="88">
        <v>0.11904761904761907</v>
      </c>
      <c r="H724" s="228" t="s">
        <v>139</v>
      </c>
    </row>
    <row r="725" spans="1:9">
      <c r="A725" t="s">
        <v>1194</v>
      </c>
      <c r="B725" t="s">
        <v>1180</v>
      </c>
      <c r="C725" t="s">
        <v>482</v>
      </c>
      <c r="D725" t="s">
        <v>1195</v>
      </c>
      <c r="E725" s="89">
        <v>4.4000000000000004</v>
      </c>
      <c r="F725" s="89">
        <v>4.2</v>
      </c>
      <c r="G725" s="88">
        <v>4.7619047619047672E-2</v>
      </c>
      <c r="H725" s="229" t="s">
        <v>141</v>
      </c>
    </row>
    <row r="726" spans="1:9">
      <c r="A726" s="102" t="s">
        <v>1145</v>
      </c>
      <c r="B726" s="102" t="s">
        <v>1129</v>
      </c>
      <c r="C726" s="102" t="s">
        <v>482</v>
      </c>
      <c r="D726" s="102" t="s">
        <v>1146</v>
      </c>
      <c r="E726" s="89">
        <v>1.72</v>
      </c>
      <c r="F726" s="89">
        <v>1.7</v>
      </c>
      <c r="G726" s="90">
        <v>1.1764705882352899E-2</v>
      </c>
      <c r="H726" s="102" t="s">
        <v>598</v>
      </c>
    </row>
    <row r="727" spans="1:9">
      <c r="A727" s="95" t="s">
        <v>965</v>
      </c>
      <c r="B727" t="s">
        <v>943</v>
      </c>
      <c r="C727" t="s">
        <v>482</v>
      </c>
      <c r="D727" t="s">
        <v>966</v>
      </c>
      <c r="E727" s="89">
        <v>6.56</v>
      </c>
      <c r="F727" s="89">
        <v>6.52</v>
      </c>
      <c r="G727" s="88">
        <v>6.1349693251533388E-3</v>
      </c>
      <c r="H727" s="229" t="s">
        <v>139</v>
      </c>
    </row>
    <row r="728" spans="1:9">
      <c r="A728" s="102" t="s">
        <v>907</v>
      </c>
      <c r="B728" s="102" t="s">
        <v>848</v>
      </c>
      <c r="C728" s="102" t="s">
        <v>482</v>
      </c>
      <c r="D728" s="102" t="s">
        <v>908</v>
      </c>
      <c r="E728" s="89">
        <v>6.68</v>
      </c>
      <c r="F728" s="89">
        <v>6.52</v>
      </c>
      <c r="G728" s="90">
        <v>2.4539877300613577E-2</v>
      </c>
      <c r="H728" s="102" t="s">
        <v>139</v>
      </c>
    </row>
    <row r="729" spans="1:9">
      <c r="A729" s="102" t="s">
        <v>907</v>
      </c>
      <c r="B729" s="102" t="s">
        <v>1180</v>
      </c>
      <c r="C729" s="102" t="s">
        <v>482</v>
      </c>
      <c r="D729" s="102" t="s">
        <v>908</v>
      </c>
      <c r="E729" s="89">
        <v>6.84</v>
      </c>
      <c r="F729" s="89">
        <v>6.68</v>
      </c>
      <c r="G729" s="90">
        <f>E729/F729-1</f>
        <v>2.39520958083832E-2</v>
      </c>
      <c r="H729" s="102" t="s">
        <v>139</v>
      </c>
      <c r="I729" s="102"/>
    </row>
    <row r="730" spans="1:9">
      <c r="A730" s="102" t="s">
        <v>850</v>
      </c>
      <c r="B730" s="102" t="s">
        <v>848</v>
      </c>
      <c r="C730" s="102" t="s">
        <v>482</v>
      </c>
      <c r="D730" s="102" t="s">
        <v>851</v>
      </c>
      <c r="E730" s="89">
        <v>4.5199999999999996</v>
      </c>
      <c r="F730" s="89">
        <v>4.28</v>
      </c>
      <c r="G730" s="90">
        <v>5.6074766355139971E-2</v>
      </c>
      <c r="H730" s="102" t="s">
        <v>192</v>
      </c>
    </row>
    <row r="731" spans="1:9">
      <c r="A731" s="102" t="s">
        <v>1034</v>
      </c>
      <c r="B731" s="102" t="s">
        <v>943</v>
      </c>
      <c r="C731" s="102" t="s">
        <v>482</v>
      </c>
      <c r="D731" s="102" t="s">
        <v>1035</v>
      </c>
      <c r="E731" s="89">
        <v>1.92</v>
      </c>
      <c r="F731" s="89">
        <v>1.8</v>
      </c>
      <c r="G731" s="88">
        <v>6.6666666666666652E-2</v>
      </c>
      <c r="H731" s="228" t="s">
        <v>598</v>
      </c>
    </row>
    <row r="732" spans="1:9">
      <c r="A732" s="126" t="s">
        <v>870</v>
      </c>
      <c r="B732" s="102" t="s">
        <v>848</v>
      </c>
      <c r="C732" s="102" t="s">
        <v>482</v>
      </c>
      <c r="D732" s="102" t="s">
        <v>871</v>
      </c>
      <c r="E732" s="89">
        <v>0.44</v>
      </c>
      <c r="F732" s="89">
        <v>0.38</v>
      </c>
      <c r="G732" s="90">
        <v>0.15789473684210531</v>
      </c>
      <c r="H732" s="102" t="s">
        <v>139</v>
      </c>
    </row>
    <row r="733" spans="1:9">
      <c r="A733" s="102" t="s">
        <v>1221</v>
      </c>
      <c r="B733" s="102" t="s">
        <v>1180</v>
      </c>
      <c r="C733" s="102" t="s">
        <v>152</v>
      </c>
      <c r="D733" s="102" t="s">
        <v>1222</v>
      </c>
      <c r="E733" s="89">
        <v>3.08</v>
      </c>
      <c r="F733" s="89">
        <v>0</v>
      </c>
      <c r="G733" s="89"/>
      <c r="H733" s="102" t="s">
        <v>193</v>
      </c>
      <c r="I733" s="102"/>
    </row>
    <row r="734" spans="1:9">
      <c r="A734" s="102" t="s">
        <v>1082</v>
      </c>
      <c r="B734" s="102" t="s">
        <v>943</v>
      </c>
      <c r="C734" s="102" t="s">
        <v>482</v>
      </c>
      <c r="D734" s="102" t="s">
        <v>1083</v>
      </c>
      <c r="E734" s="89">
        <v>1.8</v>
      </c>
      <c r="F734" s="89">
        <v>1.56</v>
      </c>
      <c r="G734" s="90">
        <v>0.15384615384615374</v>
      </c>
      <c r="H734" s="102" t="s">
        <v>139</v>
      </c>
    </row>
    <row r="735" spans="1:9">
      <c r="A735" s="102" t="s">
        <v>1285</v>
      </c>
      <c r="B735" s="102" t="s">
        <v>1261</v>
      </c>
      <c r="C735" s="102" t="s">
        <v>482</v>
      </c>
      <c r="D735" s="102" t="s">
        <v>1286</v>
      </c>
      <c r="E735" s="89">
        <v>0.9</v>
      </c>
      <c r="F735" s="89">
        <v>0.89</v>
      </c>
      <c r="G735" s="90">
        <f>E735/F735-1</f>
        <v>1.1235955056179803E-2</v>
      </c>
      <c r="H735" s="102" t="s">
        <v>143</v>
      </c>
      <c r="I735" s="102"/>
    </row>
    <row r="736" spans="1:9">
      <c r="A736" s="102" t="s">
        <v>1036</v>
      </c>
      <c r="B736" s="102" t="s">
        <v>943</v>
      </c>
      <c r="C736" s="102" t="s">
        <v>482</v>
      </c>
      <c r="D736" s="102" t="s">
        <v>1037</v>
      </c>
      <c r="E736" s="89">
        <v>1.96</v>
      </c>
      <c r="F736" s="89">
        <v>1.84</v>
      </c>
      <c r="G736" s="88">
        <v>6.5217391304347672E-2</v>
      </c>
      <c r="H736" s="228" t="s">
        <v>145</v>
      </c>
    </row>
    <row r="737" spans="1:9">
      <c r="A737" s="102" t="s">
        <v>1235</v>
      </c>
      <c r="B737" s="102" t="s">
        <v>1180</v>
      </c>
      <c r="C737" s="102" t="s">
        <v>482</v>
      </c>
      <c r="D737" s="102" t="s">
        <v>1236</v>
      </c>
      <c r="E737" s="89">
        <v>9.0399999999999991</v>
      </c>
      <c r="F737" s="89">
        <v>8.1999999999999993</v>
      </c>
      <c r="G737" s="90">
        <f>E737/F737-1</f>
        <v>0.10243902439024399</v>
      </c>
      <c r="H737" s="102" t="s">
        <v>139</v>
      </c>
      <c r="I737" s="102"/>
    </row>
    <row r="738" spans="1:9">
      <c r="A738" s="102" t="s">
        <v>911</v>
      </c>
      <c r="B738" s="102" t="s">
        <v>848</v>
      </c>
      <c r="C738" s="102" t="s">
        <v>153</v>
      </c>
      <c r="D738" s="102" t="s">
        <v>912</v>
      </c>
      <c r="E738" s="89">
        <v>0</v>
      </c>
      <c r="F738" s="89">
        <v>1</v>
      </c>
      <c r="G738" s="90">
        <v>-1</v>
      </c>
      <c r="H738" s="102" t="s">
        <v>142</v>
      </c>
    </row>
    <row r="739" spans="1:9">
      <c r="A739" s="102" t="s">
        <v>1084</v>
      </c>
      <c r="B739" s="102" t="s">
        <v>943</v>
      </c>
      <c r="C739" s="102" t="s">
        <v>482</v>
      </c>
      <c r="D739" s="102" t="s">
        <v>1085</v>
      </c>
      <c r="E739" s="89">
        <v>0.94</v>
      </c>
      <c r="F739" s="89">
        <v>0.83</v>
      </c>
      <c r="G739" s="88">
        <v>0.1325301204819278</v>
      </c>
      <c r="H739" s="228" t="s">
        <v>142</v>
      </c>
    </row>
    <row r="740" spans="1:9">
      <c r="A740" s="102" t="s">
        <v>852</v>
      </c>
      <c r="B740" s="102" t="s">
        <v>848</v>
      </c>
      <c r="C740" s="102" t="s">
        <v>482</v>
      </c>
      <c r="D740" s="102" t="s">
        <v>853</v>
      </c>
      <c r="E740" s="89">
        <v>1</v>
      </c>
      <c r="F740" s="89">
        <v>0.9</v>
      </c>
      <c r="G740" s="88">
        <v>0.11111111111111116</v>
      </c>
      <c r="H740" s="228" t="s">
        <v>651</v>
      </c>
    </row>
    <row r="741" spans="1:9">
      <c r="A741" s="102" t="s">
        <v>1038</v>
      </c>
      <c r="B741" s="102" t="s">
        <v>943</v>
      </c>
      <c r="C741" s="102" t="s">
        <v>482</v>
      </c>
      <c r="D741" s="102" t="s">
        <v>1039</v>
      </c>
      <c r="E741" s="89">
        <v>3.3</v>
      </c>
      <c r="F741" s="89">
        <v>3</v>
      </c>
      <c r="G741" s="90">
        <v>9.9999999999999867E-2</v>
      </c>
      <c r="H741" s="102" t="s">
        <v>139</v>
      </c>
    </row>
    <row r="742" spans="1:9">
      <c r="A742" s="102" t="s">
        <v>1040</v>
      </c>
      <c r="B742" s="102" t="s">
        <v>943</v>
      </c>
      <c r="C742" s="102" t="s">
        <v>482</v>
      </c>
      <c r="D742" s="102" t="s">
        <v>1041</v>
      </c>
      <c r="E742" s="89">
        <v>1</v>
      </c>
      <c r="F742" s="89">
        <v>0.8</v>
      </c>
      <c r="G742" s="90">
        <v>0.25</v>
      </c>
      <c r="H742" s="102" t="s">
        <v>139</v>
      </c>
    </row>
    <row r="743" spans="1:9">
      <c r="A743" s="102" t="s">
        <v>1102</v>
      </c>
      <c r="B743" s="102" t="s">
        <v>943</v>
      </c>
      <c r="C743" s="102" t="s">
        <v>157</v>
      </c>
      <c r="D743" s="102" t="s">
        <v>1103</v>
      </c>
      <c r="E743" s="87">
        <v>0.84</v>
      </c>
      <c r="F743" s="87">
        <v>0.94</v>
      </c>
      <c r="G743" s="88">
        <v>-0.10638297872340419</v>
      </c>
      <c r="H743" s="102" t="s">
        <v>598</v>
      </c>
    </row>
    <row r="744" spans="1:9">
      <c r="A744" s="102" t="s">
        <v>909</v>
      </c>
      <c r="B744" s="102" t="s">
        <v>848</v>
      </c>
      <c r="C744" s="102" t="s">
        <v>482</v>
      </c>
      <c r="D744" s="102" t="s">
        <v>910</v>
      </c>
      <c r="E744" s="89">
        <v>2</v>
      </c>
      <c r="F744" s="89">
        <v>1.9</v>
      </c>
      <c r="G744" s="90">
        <v>5.2631578947368363E-2</v>
      </c>
      <c r="H744" s="102" t="s">
        <v>192</v>
      </c>
    </row>
    <row r="745" spans="1:9">
      <c r="A745" s="102" t="s">
        <v>1086</v>
      </c>
      <c r="B745" s="102" t="s">
        <v>943</v>
      </c>
      <c r="C745" s="102" t="s">
        <v>482</v>
      </c>
      <c r="D745" s="102" t="s">
        <v>1087</v>
      </c>
      <c r="E745" s="89">
        <v>3.68</v>
      </c>
      <c r="F745" s="89">
        <v>3.52</v>
      </c>
      <c r="G745" s="90">
        <v>4.5454545454545414E-2</v>
      </c>
      <c r="H745" s="102" t="s">
        <v>141</v>
      </c>
    </row>
    <row r="746" spans="1:9">
      <c r="A746" s="102" t="s">
        <v>1104</v>
      </c>
      <c r="B746" s="102" t="s">
        <v>943</v>
      </c>
      <c r="C746" s="102" t="s">
        <v>482</v>
      </c>
      <c r="D746" s="102" t="s">
        <v>1105</v>
      </c>
      <c r="E746" s="89">
        <v>2.2799999999999998</v>
      </c>
      <c r="F746" s="89">
        <v>2.19</v>
      </c>
      <c r="G746" s="90">
        <v>4.1095890410958846E-2</v>
      </c>
      <c r="H746" s="102" t="s">
        <v>143</v>
      </c>
    </row>
    <row r="747" spans="1:9">
      <c r="A747" s="102" t="s">
        <v>967</v>
      </c>
      <c r="B747" s="102" t="s">
        <v>943</v>
      </c>
      <c r="C747" s="102" t="s">
        <v>482</v>
      </c>
      <c r="D747" s="102" t="s">
        <v>968</v>
      </c>
      <c r="E747" s="89">
        <v>1.6</v>
      </c>
      <c r="F747" s="89">
        <v>1.44</v>
      </c>
      <c r="G747" s="90">
        <v>0.11111111111111116</v>
      </c>
      <c r="H747" s="102" t="s">
        <v>139</v>
      </c>
    </row>
    <row r="748" spans="1:9">
      <c r="A748" s="102" t="s">
        <v>969</v>
      </c>
      <c r="B748" s="102" t="s">
        <v>943</v>
      </c>
      <c r="C748" s="102" t="s">
        <v>482</v>
      </c>
      <c r="D748" s="102" t="s">
        <v>970</v>
      </c>
      <c r="E748" s="89">
        <v>2.84</v>
      </c>
      <c r="F748" s="89">
        <v>2.68</v>
      </c>
      <c r="G748" s="90">
        <v>5.9701492537313383E-2</v>
      </c>
      <c r="H748" s="102" t="s">
        <v>144</v>
      </c>
    </row>
    <row r="749" spans="1:9">
      <c r="A749" s="102"/>
      <c r="B749" s="102"/>
      <c r="C749" s="102"/>
      <c r="D749" s="102"/>
      <c r="E749" s="89"/>
      <c r="F749" s="89"/>
      <c r="G749" s="90"/>
      <c r="H749" s="102"/>
    </row>
    <row r="750" spans="1:9">
      <c r="A750" s="102"/>
      <c r="B750" s="102"/>
      <c r="C750" s="102"/>
      <c r="D750" s="102"/>
      <c r="E750" s="89"/>
      <c r="F750" s="89"/>
      <c r="G750" s="90"/>
      <c r="H750" s="102"/>
    </row>
    <row r="751" spans="1:9">
      <c r="A751" s="102"/>
      <c r="B751" s="102"/>
      <c r="C751" s="102"/>
      <c r="D751" s="102"/>
      <c r="E751" s="89"/>
      <c r="F751" s="89"/>
      <c r="G751" s="88"/>
      <c r="H751" s="228"/>
    </row>
    <row r="752" spans="1:9">
      <c r="B752"/>
      <c r="C752"/>
      <c r="D752"/>
      <c r="E752" s="89"/>
      <c r="F752" s="89"/>
      <c r="G752" s="88"/>
      <c r="H752" s="229"/>
    </row>
    <row r="753" spans="1:8">
      <c r="A753" s="102"/>
      <c r="B753" s="102"/>
      <c r="C753" s="102"/>
      <c r="D753" s="102"/>
      <c r="E753" s="89"/>
      <c r="F753" s="89"/>
      <c r="G753" s="88"/>
      <c r="H753" s="228"/>
    </row>
    <row r="754" spans="1:8">
      <c r="A754" s="102"/>
      <c r="B754" s="102"/>
      <c r="C754" s="102"/>
      <c r="D754" s="102"/>
      <c r="E754" s="89"/>
      <c r="F754" s="89"/>
      <c r="G754" s="90"/>
      <c r="H754" s="102"/>
    </row>
    <row r="755" spans="1:8">
      <c r="A755" s="102"/>
      <c r="B755" s="102"/>
      <c r="C755" s="102"/>
      <c r="D755" s="102"/>
      <c r="E755" s="89"/>
      <c r="F755" s="89"/>
      <c r="G755" s="88"/>
      <c r="H755" s="228"/>
    </row>
    <row r="756" spans="1:8">
      <c r="A756" s="102"/>
      <c r="B756" s="102"/>
      <c r="C756" s="102"/>
      <c r="D756" s="102"/>
      <c r="E756" s="89"/>
      <c r="F756" s="89"/>
      <c r="G756" s="90"/>
      <c r="H756" s="102"/>
    </row>
    <row r="757" spans="1:8">
      <c r="A757" s="102"/>
      <c r="B757" s="102"/>
      <c r="C757" s="102"/>
      <c r="D757" s="102"/>
      <c r="E757" s="89"/>
      <c r="F757" s="89"/>
      <c r="G757" s="88"/>
      <c r="H757" s="228"/>
    </row>
    <row r="758" spans="1:8">
      <c r="A758" s="102"/>
      <c r="B758" s="102"/>
      <c r="C758" s="102"/>
      <c r="D758" s="102"/>
      <c r="E758" s="89"/>
      <c r="F758" s="89"/>
      <c r="G758" s="88"/>
      <c r="H758" s="228"/>
    </row>
    <row r="759" spans="1:8">
      <c r="A759" s="102"/>
      <c r="B759" s="102"/>
      <c r="C759" s="102"/>
      <c r="D759" s="102"/>
      <c r="E759" s="89"/>
      <c r="F759" s="89"/>
      <c r="G759" s="90"/>
      <c r="H759" s="102"/>
    </row>
    <row r="760" spans="1:8">
      <c r="A760" s="102"/>
      <c r="B760" s="102"/>
      <c r="C760" s="102"/>
      <c r="D760" s="102"/>
      <c r="E760" s="89"/>
      <c r="F760" s="89"/>
      <c r="G760" s="90"/>
      <c r="H760" s="102"/>
    </row>
    <row r="761" spans="1:8">
      <c r="A761" s="102"/>
      <c r="B761" s="102"/>
      <c r="C761" s="102"/>
      <c r="D761" s="102"/>
      <c r="E761" s="89"/>
      <c r="F761" s="89"/>
      <c r="G761" s="90"/>
      <c r="H761" s="102"/>
    </row>
    <row r="762" spans="1:8">
      <c r="A762" s="102"/>
      <c r="B762" s="102"/>
      <c r="C762" s="102"/>
      <c r="D762" s="102"/>
      <c r="E762" s="87"/>
      <c r="F762" s="87"/>
      <c r="G762" s="88"/>
      <c r="H762" s="228"/>
    </row>
    <row r="763" spans="1:8">
      <c r="B763"/>
      <c r="C763"/>
      <c r="D763"/>
      <c r="E763" s="89"/>
      <c r="F763" s="89"/>
      <c r="G763" s="88"/>
      <c r="H763" s="229"/>
    </row>
    <row r="764" spans="1:8">
      <c r="A764" s="102"/>
      <c r="B764" s="102"/>
      <c r="C764" s="102"/>
      <c r="D764" s="102"/>
      <c r="E764" s="89"/>
      <c r="F764" s="89"/>
      <c r="G764" s="90"/>
      <c r="H764" s="102"/>
    </row>
    <row r="765" spans="1:8">
      <c r="A765" s="102"/>
      <c r="B765" s="102"/>
      <c r="C765" s="102"/>
      <c r="D765" s="102"/>
      <c r="E765" s="89"/>
      <c r="F765" s="89"/>
      <c r="G765" s="90"/>
      <c r="H765" s="102"/>
    </row>
    <row r="766" spans="1:8">
      <c r="A766" s="102"/>
      <c r="B766" s="102"/>
      <c r="C766" s="102"/>
      <c r="D766" s="102"/>
      <c r="E766" s="89"/>
      <c r="F766" s="89"/>
      <c r="G766" s="90"/>
      <c r="H766" s="102"/>
    </row>
    <row r="767" spans="1:8">
      <c r="A767" s="102"/>
      <c r="B767" s="102"/>
      <c r="C767" s="102"/>
      <c r="D767" s="102"/>
      <c r="E767" s="89"/>
      <c r="F767" s="89"/>
      <c r="G767" s="90"/>
      <c r="H767" s="102"/>
    </row>
    <row r="768" spans="1:8">
      <c r="A768" s="102"/>
      <c r="B768" s="102"/>
      <c r="C768" s="102"/>
      <c r="D768" s="102"/>
      <c r="E768" s="89"/>
      <c r="F768" s="89"/>
      <c r="G768" s="90"/>
      <c r="H768" s="102"/>
    </row>
    <row r="769" spans="1:8">
      <c r="B769"/>
      <c r="C769"/>
      <c r="D769"/>
      <c r="E769" s="89"/>
      <c r="F769" s="89"/>
      <c r="G769" s="88"/>
      <c r="H769" s="229"/>
    </row>
    <row r="770" spans="1:8">
      <c r="A770" s="102"/>
      <c r="B770" s="102"/>
      <c r="C770" s="102"/>
      <c r="D770" s="102"/>
      <c r="E770" s="89"/>
      <c r="F770" s="89"/>
      <c r="G770" s="90"/>
      <c r="H770" s="102"/>
    </row>
    <row r="771" spans="1:8">
      <c r="A771" s="102"/>
      <c r="B771" s="102"/>
      <c r="C771" s="102"/>
      <c r="D771" s="102"/>
      <c r="E771" s="89"/>
      <c r="F771" s="89"/>
      <c r="G771" s="88"/>
      <c r="H771" s="228"/>
    </row>
    <row r="772" spans="1:8">
      <c r="A772" s="102"/>
      <c r="B772" s="102"/>
      <c r="C772" s="102"/>
      <c r="D772" s="102"/>
      <c r="E772" s="89"/>
      <c r="F772" s="89"/>
      <c r="G772" s="88"/>
      <c r="H772" s="228"/>
    </row>
    <row r="773" spans="1:8">
      <c r="A773" s="102"/>
      <c r="B773" s="102"/>
      <c r="C773" s="102"/>
      <c r="D773" s="102"/>
      <c r="E773" s="89"/>
      <c r="F773" s="89"/>
      <c r="G773" s="90"/>
      <c r="H773" s="102"/>
    </row>
    <row r="774" spans="1:8">
      <c r="A774" s="102"/>
      <c r="B774" s="102"/>
      <c r="C774" s="102"/>
      <c r="D774" s="102"/>
      <c r="E774" s="89"/>
      <c r="F774" s="89"/>
      <c r="G774" s="90"/>
      <c r="H774" s="102"/>
    </row>
    <row r="775" spans="1:8">
      <c r="A775" s="102"/>
      <c r="B775" s="102"/>
      <c r="C775" s="102"/>
      <c r="D775" s="102"/>
      <c r="E775" s="89"/>
      <c r="F775" s="89"/>
      <c r="G775" s="88"/>
      <c r="H775" s="228"/>
    </row>
    <row r="776" spans="1:8">
      <c r="A776" s="102"/>
      <c r="B776" s="102"/>
      <c r="C776" s="102"/>
      <c r="D776" s="102"/>
      <c r="E776" s="89"/>
      <c r="F776" s="89"/>
      <c r="G776" s="90"/>
      <c r="H776" s="102"/>
    </row>
    <row r="777" spans="1:8">
      <c r="A777" s="102"/>
      <c r="B777" s="102"/>
      <c r="C777" s="102"/>
      <c r="D777" s="102"/>
      <c r="E777" s="89"/>
      <c r="F777" s="89"/>
      <c r="G777" s="90"/>
      <c r="H777" s="102"/>
    </row>
    <row r="778" spans="1:8">
      <c r="A778" s="102"/>
      <c r="B778" s="102"/>
      <c r="C778" s="102"/>
      <c r="D778" s="102"/>
      <c r="E778" s="89"/>
      <c r="F778" s="89"/>
      <c r="G778" s="89"/>
      <c r="H778" s="102"/>
    </row>
    <row r="779" spans="1:8">
      <c r="A779" s="102"/>
      <c r="B779" s="102"/>
      <c r="C779" s="102"/>
      <c r="D779" s="102"/>
      <c r="E779" s="89"/>
      <c r="F779" s="89"/>
      <c r="G779" s="88"/>
      <c r="H779" s="228"/>
    </row>
    <row r="780" spans="1:8">
      <c r="A780" s="102"/>
      <c r="B780" s="102"/>
      <c r="C780" s="102"/>
      <c r="D780" s="102"/>
      <c r="E780" s="89"/>
      <c r="F780" s="89"/>
      <c r="G780" s="90"/>
      <c r="H780" s="102"/>
    </row>
    <row r="781" spans="1:8">
      <c r="A781" s="102"/>
      <c r="B781" s="102"/>
      <c r="C781" s="102"/>
      <c r="D781" s="102"/>
      <c r="E781" s="89"/>
      <c r="F781" s="89"/>
      <c r="G781" s="90"/>
      <c r="H781" s="102"/>
    </row>
    <row r="782" spans="1:8">
      <c r="A782" s="102"/>
      <c r="B782" s="102"/>
      <c r="C782" s="102"/>
      <c r="D782" s="102"/>
      <c r="E782" s="89"/>
      <c r="F782" s="89"/>
      <c r="G782" s="88"/>
      <c r="H782" s="228"/>
    </row>
    <row r="783" spans="1:8">
      <c r="A783" s="102"/>
      <c r="B783" s="102"/>
      <c r="C783" s="102"/>
      <c r="D783" s="102"/>
      <c r="E783" s="89"/>
      <c r="F783" s="89"/>
      <c r="G783" s="90"/>
      <c r="H783" s="102"/>
    </row>
    <row r="784" spans="1:8">
      <c r="A784" s="102"/>
      <c r="B784" s="102"/>
      <c r="C784" s="102"/>
      <c r="D784" s="102"/>
      <c r="E784" s="89"/>
      <c r="F784" s="89"/>
      <c r="G784" s="90"/>
      <c r="H784" s="102"/>
    </row>
    <row r="785" spans="1:86">
      <c r="A785" s="102"/>
      <c r="B785" s="102"/>
      <c r="C785" s="102"/>
      <c r="D785" s="102"/>
      <c r="E785" s="89"/>
      <c r="F785" s="89"/>
      <c r="G785" s="90"/>
      <c r="H785" s="102"/>
    </row>
    <row r="786" spans="1:86">
      <c r="A786" s="102"/>
      <c r="B786" s="102"/>
      <c r="C786" s="102"/>
      <c r="D786" s="102"/>
      <c r="E786" s="89"/>
      <c r="F786" s="89"/>
      <c r="G786" s="90"/>
      <c r="H786" s="102"/>
    </row>
    <row r="787" spans="1:86">
      <c r="A787" s="102"/>
      <c r="B787" s="102"/>
      <c r="C787" s="102"/>
      <c r="D787" s="102"/>
      <c r="E787" s="89"/>
      <c r="F787" s="89"/>
      <c r="G787" s="90"/>
      <c r="H787" s="102"/>
    </row>
    <row r="788" spans="1:86">
      <c r="A788" s="102"/>
      <c r="B788" s="102"/>
      <c r="C788" s="102"/>
      <c r="D788" s="102"/>
      <c r="E788" s="89"/>
      <c r="F788" s="89"/>
      <c r="G788" s="90"/>
      <c r="H788" s="102"/>
    </row>
    <row r="789" spans="1:86">
      <c r="A789" s="102"/>
      <c r="B789" s="102"/>
      <c r="C789" s="102"/>
      <c r="D789" s="102"/>
      <c r="E789" s="89"/>
      <c r="F789" s="89"/>
      <c r="G789" s="90"/>
      <c r="H789" s="102"/>
    </row>
    <row r="790" spans="1:86">
      <c r="A790" s="102"/>
      <c r="B790" s="102"/>
      <c r="C790" s="102"/>
      <c r="D790" s="102"/>
      <c r="E790" s="89"/>
      <c r="F790" s="89"/>
      <c r="G790" s="90"/>
      <c r="H790" s="102"/>
    </row>
    <row r="791" spans="1:86">
      <c r="A791" s="102"/>
      <c r="B791" s="102"/>
      <c r="C791" s="102"/>
      <c r="D791" s="102"/>
      <c r="E791" s="89"/>
      <c r="F791" s="89"/>
      <c r="G791" s="90"/>
      <c r="H791" s="102"/>
    </row>
    <row r="792" spans="1:86">
      <c r="A792" s="102"/>
      <c r="B792" s="102"/>
      <c r="C792" s="102"/>
      <c r="D792" s="102"/>
      <c r="E792" s="89"/>
      <c r="F792" s="89"/>
      <c r="G792" s="90"/>
      <c r="H792" s="102"/>
    </row>
    <row r="793" spans="1:86">
      <c r="A793" s="102"/>
      <c r="B793" s="102"/>
      <c r="C793" s="102"/>
      <c r="D793" s="102"/>
      <c r="E793" s="89"/>
      <c r="F793" s="89"/>
      <c r="G793" s="90"/>
      <c r="H793" s="102"/>
    </row>
    <row r="794" spans="1:86">
      <c r="A794" s="102"/>
      <c r="B794" s="102"/>
      <c r="C794" s="102"/>
      <c r="D794" s="102"/>
      <c r="E794" s="89"/>
      <c r="F794" s="89"/>
      <c r="G794" s="90"/>
      <c r="H794" s="102"/>
    </row>
    <row r="795" spans="1:86">
      <c r="A795" s="102"/>
      <c r="B795" s="102"/>
      <c r="C795" s="102"/>
      <c r="D795" s="102"/>
      <c r="E795" s="89"/>
      <c r="F795" s="89"/>
      <c r="G795" s="88"/>
      <c r="H795" s="228"/>
    </row>
    <row r="796" spans="1:86">
      <c r="A796" s="102"/>
      <c r="B796" s="102"/>
      <c r="C796" s="102"/>
      <c r="D796" s="102"/>
      <c r="E796" s="89"/>
      <c r="F796" s="89"/>
      <c r="G796" s="88"/>
      <c r="H796" s="228"/>
    </row>
    <row r="797" spans="1:86">
      <c r="A797" s="102"/>
      <c r="B797" s="102"/>
      <c r="C797" s="102"/>
      <c r="D797" s="102"/>
      <c r="E797" s="89"/>
      <c r="F797" s="89"/>
      <c r="G797" s="88"/>
      <c r="H797" s="228"/>
    </row>
    <row r="798" spans="1:86">
      <c r="A798" s="102"/>
      <c r="B798" s="102"/>
      <c r="C798" s="102"/>
      <c r="D798" s="102"/>
      <c r="E798" s="89"/>
      <c r="F798" s="89"/>
      <c r="G798" s="90"/>
      <c r="H798" s="102"/>
    </row>
    <row r="799" spans="1:86">
      <c r="A799" s="102"/>
      <c r="B799" s="102"/>
      <c r="C799" s="102"/>
      <c r="D799" s="102"/>
      <c r="E799" s="89"/>
      <c r="F799" s="89"/>
      <c r="G799" s="90"/>
      <c r="H799" s="102"/>
    </row>
    <row r="800" spans="1:86" s="95" customFormat="1">
      <c r="A800" s="102"/>
      <c r="B800" s="102"/>
      <c r="C800" s="102"/>
      <c r="D800" s="102"/>
      <c r="E800" s="89"/>
      <c r="F800" s="89"/>
      <c r="G800" s="90"/>
      <c r="H800" s="102"/>
      <c r="I800"/>
      <c r="J800"/>
      <c r="K800"/>
      <c r="L800"/>
      <c r="M800"/>
      <c r="N800"/>
      <c r="O800"/>
      <c r="P800"/>
      <c r="Q800"/>
      <c r="R800"/>
      <c r="S800"/>
      <c r="T800"/>
      <c r="U800"/>
      <c r="V800"/>
      <c r="W800"/>
      <c r="X800"/>
      <c r="Y800"/>
      <c r="Z800"/>
      <c r="AA800"/>
      <c r="AB800"/>
      <c r="AC800"/>
      <c r="AD800"/>
      <c r="AE800"/>
      <c r="AF800"/>
      <c r="AG800"/>
      <c r="AH800"/>
      <c r="AI800"/>
      <c r="AJ800"/>
      <c r="AK800"/>
      <c r="AL800"/>
      <c r="AM800"/>
      <c r="AN800"/>
      <c r="AO800"/>
      <c r="AP800"/>
      <c r="AQ800"/>
      <c r="AR800"/>
      <c r="AS800"/>
      <c r="AT800"/>
      <c r="AU800"/>
      <c r="AV800"/>
      <c r="AW800"/>
      <c r="AX800"/>
      <c r="AY800"/>
      <c r="AZ800"/>
      <c r="BA800"/>
      <c r="BB800"/>
      <c r="BC800"/>
      <c r="BD800"/>
      <c r="BE800"/>
      <c r="BF800"/>
      <c r="BG800"/>
      <c r="BH800"/>
      <c r="BI800"/>
      <c r="BJ800"/>
      <c r="BK800"/>
      <c r="BL800"/>
      <c r="BM800"/>
      <c r="BN800"/>
      <c r="BO800"/>
      <c r="BP800"/>
      <c r="BQ800"/>
      <c r="BR800"/>
      <c r="BS800"/>
      <c r="BT800"/>
      <c r="BU800"/>
      <c r="BV800"/>
      <c r="BW800"/>
      <c r="BX800"/>
      <c r="BY800"/>
      <c r="BZ800"/>
      <c r="CA800"/>
      <c r="CB800"/>
      <c r="CC800"/>
      <c r="CD800"/>
      <c r="CE800"/>
      <c r="CF800"/>
      <c r="CG800"/>
      <c r="CH800"/>
    </row>
    <row r="801" spans="1:8">
      <c r="A801" s="102"/>
      <c r="B801" s="102"/>
      <c r="C801" s="102"/>
      <c r="D801" s="102"/>
      <c r="E801" s="89"/>
      <c r="F801" s="89"/>
      <c r="G801" s="90"/>
      <c r="H801" s="102"/>
    </row>
    <row r="802" spans="1:8">
      <c r="A802" s="126"/>
      <c r="B802" s="102"/>
      <c r="C802" s="102"/>
      <c r="D802" s="102"/>
      <c r="E802" s="89"/>
      <c r="F802" s="89"/>
      <c r="G802" s="88"/>
      <c r="H802" s="228"/>
    </row>
    <row r="803" spans="1:8">
      <c r="A803" s="102"/>
      <c r="B803" s="102"/>
      <c r="C803" s="102"/>
      <c r="D803" s="102"/>
      <c r="E803" s="89"/>
      <c r="F803" s="89"/>
      <c r="G803" s="90"/>
      <c r="H803" s="102"/>
    </row>
    <row r="804" spans="1:8">
      <c r="A804" s="102"/>
      <c r="B804" s="102"/>
      <c r="C804" s="102"/>
      <c r="D804" s="102"/>
      <c r="E804" s="89"/>
      <c r="F804" s="89"/>
      <c r="G804" s="90"/>
      <c r="H804" s="102"/>
    </row>
    <row r="805" spans="1:8">
      <c r="A805" s="102"/>
      <c r="B805" s="102"/>
      <c r="C805" s="102"/>
      <c r="D805" s="102"/>
      <c r="E805" s="87"/>
      <c r="F805" s="87"/>
      <c r="G805" s="88"/>
      <c r="H805" s="102"/>
    </row>
    <row r="806" spans="1:8">
      <c r="A806" s="102"/>
      <c r="B806" s="102"/>
      <c r="C806" s="102"/>
      <c r="D806" s="102"/>
      <c r="E806" s="89"/>
      <c r="F806" s="89"/>
      <c r="G806" s="90"/>
      <c r="H806" s="102"/>
    </row>
    <row r="807" spans="1:8">
      <c r="A807" s="102"/>
      <c r="B807" s="102"/>
      <c r="C807" s="102"/>
      <c r="D807" s="102"/>
      <c r="E807" s="89"/>
      <c r="F807" s="89"/>
      <c r="G807" s="90"/>
      <c r="H807" s="102"/>
    </row>
    <row r="808" spans="1:8">
      <c r="A808" s="102"/>
      <c r="B808" s="102"/>
      <c r="C808" s="102"/>
      <c r="D808" s="102"/>
      <c r="E808" s="89"/>
      <c r="F808" s="89"/>
      <c r="G808" s="90"/>
      <c r="H808" s="102"/>
    </row>
    <row r="809" spans="1:8">
      <c r="A809" s="102"/>
      <c r="B809" s="102"/>
      <c r="C809" s="102"/>
      <c r="D809" s="102"/>
      <c r="E809" s="89"/>
      <c r="F809" s="89"/>
      <c r="G809" s="90"/>
      <c r="H809" s="102"/>
    </row>
    <row r="810" spans="1:8">
      <c r="A810" s="102"/>
      <c r="B810" s="102"/>
      <c r="C810" s="102"/>
      <c r="D810" s="102"/>
      <c r="E810" s="87"/>
      <c r="F810" s="87"/>
      <c r="G810" s="88"/>
      <c r="H810" s="228"/>
    </row>
    <row r="811" spans="1:8">
      <c r="B811"/>
      <c r="C811"/>
      <c r="D811"/>
      <c r="E811" s="89"/>
      <c r="F811" s="89"/>
      <c r="G811" s="88"/>
      <c r="H811" s="229"/>
    </row>
    <row r="812" spans="1:8">
      <c r="A812" s="102"/>
      <c r="B812" s="102"/>
      <c r="C812" s="102"/>
      <c r="D812" s="102"/>
      <c r="E812" s="89"/>
      <c r="F812" s="89"/>
      <c r="G812" s="88"/>
      <c r="H812" s="228"/>
    </row>
    <row r="813" spans="1:8">
      <c r="A813" s="102"/>
      <c r="B813" s="102"/>
      <c r="C813" s="102"/>
      <c r="D813" s="102"/>
      <c r="E813" s="87"/>
      <c r="F813" s="87"/>
      <c r="G813" s="88"/>
      <c r="H813" s="228"/>
    </row>
    <row r="814" spans="1:8">
      <c r="A814" s="102"/>
      <c r="B814" s="102"/>
      <c r="C814" s="102"/>
      <c r="D814" s="102"/>
      <c r="E814" s="89"/>
      <c r="F814" s="89"/>
      <c r="G814" s="90"/>
      <c r="H814" s="102"/>
    </row>
    <row r="815" spans="1:8">
      <c r="A815" s="102"/>
      <c r="B815" s="102"/>
      <c r="C815" s="102"/>
      <c r="D815" s="102"/>
      <c r="E815" s="89"/>
      <c r="F815" s="89"/>
      <c r="G815" s="90"/>
      <c r="H815" s="102"/>
    </row>
    <row r="816" spans="1:8">
      <c r="A816" s="102"/>
      <c r="B816" s="102"/>
      <c r="C816" s="102"/>
      <c r="D816" s="102"/>
      <c r="E816" s="89"/>
      <c r="F816" s="89"/>
      <c r="G816" s="90"/>
      <c r="H816" s="102"/>
    </row>
    <row r="817" spans="1:8">
      <c r="A817" s="102"/>
      <c r="B817" s="102"/>
      <c r="C817" s="102"/>
      <c r="D817" s="102"/>
      <c r="E817" s="89"/>
      <c r="F817" s="89"/>
      <c r="G817" s="90"/>
      <c r="H817" s="102"/>
    </row>
    <row r="818" spans="1:8">
      <c r="A818" s="102"/>
      <c r="B818" s="102"/>
      <c r="C818" s="102"/>
      <c r="D818" s="102"/>
      <c r="E818" s="87"/>
      <c r="F818" s="87"/>
      <c r="G818" s="88"/>
      <c r="H818" s="228"/>
    </row>
    <row r="819" spans="1:8">
      <c r="A819" s="102"/>
      <c r="B819" s="102"/>
      <c r="C819" s="102"/>
      <c r="D819" s="102"/>
      <c r="E819" s="89"/>
      <c r="F819" s="87"/>
      <c r="G819" s="88"/>
      <c r="H819" s="230"/>
    </row>
    <row r="820" spans="1:8">
      <c r="B820"/>
      <c r="C820"/>
      <c r="D820"/>
      <c r="E820" s="89"/>
      <c r="F820" s="89"/>
      <c r="G820" s="88"/>
      <c r="H820" s="230"/>
    </row>
    <row r="821" spans="1:8">
      <c r="A821" s="102"/>
      <c r="B821" s="102"/>
      <c r="C821" s="102"/>
      <c r="D821" s="102"/>
      <c r="E821" s="89"/>
      <c r="F821" s="89"/>
      <c r="G821" s="90"/>
      <c r="H821" s="102"/>
    </row>
    <row r="822" spans="1:8">
      <c r="A822" s="102"/>
      <c r="B822" s="102"/>
      <c r="C822" s="102"/>
      <c r="D822" s="102"/>
      <c r="E822" s="89"/>
      <c r="F822" s="89"/>
      <c r="G822" s="90"/>
      <c r="H822" s="102"/>
    </row>
    <row r="823" spans="1:8">
      <c r="A823" s="102"/>
      <c r="B823" s="102"/>
      <c r="C823" s="102"/>
      <c r="D823" s="102"/>
      <c r="E823" s="89"/>
      <c r="F823" s="89"/>
      <c r="G823" s="90"/>
      <c r="H823" s="102"/>
    </row>
    <row r="824" spans="1:8">
      <c r="A824" s="102"/>
      <c r="B824" s="102"/>
      <c r="C824" s="102"/>
      <c r="D824" s="102"/>
      <c r="E824" s="89"/>
      <c r="F824" s="89"/>
      <c r="G824" s="90"/>
      <c r="H824" s="102"/>
    </row>
    <row r="825" spans="1:8">
      <c r="A825" s="102"/>
      <c r="B825" s="102"/>
      <c r="C825" s="102"/>
      <c r="D825" s="102"/>
      <c r="E825" s="89"/>
      <c r="F825" s="89"/>
      <c r="G825" s="89"/>
      <c r="H825" s="102"/>
    </row>
    <row r="826" spans="1:8">
      <c r="A826" s="102"/>
      <c r="B826" s="102"/>
      <c r="C826" s="102"/>
      <c r="D826" s="102"/>
      <c r="E826" s="87"/>
      <c r="F826" s="87"/>
      <c r="G826" s="88"/>
      <c r="H826" s="102"/>
    </row>
    <row r="827" spans="1:8">
      <c r="A827" s="102"/>
      <c r="B827" s="102"/>
      <c r="C827" s="102"/>
      <c r="D827" s="102"/>
      <c r="E827" s="89"/>
      <c r="F827" s="89"/>
      <c r="G827" s="89"/>
      <c r="H827" s="102"/>
    </row>
    <row r="828" spans="1:8">
      <c r="A828" s="102"/>
      <c r="B828" s="102"/>
      <c r="C828" s="102"/>
      <c r="D828" s="102"/>
      <c r="E828" s="89"/>
      <c r="F828" s="89"/>
      <c r="G828" s="90"/>
      <c r="H828" s="102"/>
    </row>
    <row r="829" spans="1:8">
      <c r="A829" s="102"/>
      <c r="B829" s="102"/>
      <c r="C829" s="102"/>
      <c r="D829" s="102"/>
      <c r="E829" s="89"/>
      <c r="F829" s="89"/>
      <c r="G829" s="89"/>
      <c r="H829" s="102"/>
    </row>
    <row r="830" spans="1:8">
      <c r="A830" s="102"/>
      <c r="B830" s="102"/>
      <c r="C830" s="102"/>
      <c r="D830" s="102"/>
      <c r="E830" s="87"/>
      <c r="F830" s="87"/>
      <c r="G830" s="88"/>
      <c r="H830" s="102"/>
    </row>
    <row r="831" spans="1:8">
      <c r="A831" s="102"/>
      <c r="B831" s="102"/>
      <c r="C831" s="102"/>
      <c r="D831" s="102"/>
      <c r="E831" s="87"/>
      <c r="F831" s="87"/>
      <c r="G831" s="88"/>
      <c r="H831" s="102"/>
    </row>
    <row r="832" spans="1:8">
      <c r="A832" s="102"/>
      <c r="B832" s="102"/>
      <c r="C832" s="102"/>
      <c r="D832" s="102"/>
      <c r="E832" s="89"/>
      <c r="F832" s="89"/>
      <c r="G832" s="90"/>
      <c r="H832" s="102"/>
    </row>
    <row r="833" spans="1:8">
      <c r="A833" s="102"/>
      <c r="B833" s="102"/>
      <c r="C833" s="102"/>
      <c r="D833" s="102"/>
      <c r="E833" s="89"/>
      <c r="F833" s="89"/>
      <c r="G833" s="90"/>
      <c r="H833" s="102"/>
    </row>
    <row r="834" spans="1:8">
      <c r="A834" s="102"/>
      <c r="B834" s="102"/>
      <c r="C834" s="102"/>
      <c r="D834" s="102"/>
      <c r="E834" s="87"/>
      <c r="F834" s="87"/>
      <c r="G834" s="88"/>
      <c r="H834" s="102"/>
    </row>
    <row r="835" spans="1:8">
      <c r="A835" s="102"/>
      <c r="B835" s="102"/>
      <c r="C835" s="102"/>
      <c r="D835" s="102"/>
      <c r="E835" s="89"/>
      <c r="F835" s="89"/>
      <c r="G835" s="90"/>
      <c r="H835" s="102"/>
    </row>
    <row r="836" spans="1:8">
      <c r="A836" s="102"/>
      <c r="B836" s="102"/>
      <c r="C836" s="102"/>
      <c r="D836" s="102"/>
      <c r="E836" s="89"/>
      <c r="F836" s="89"/>
      <c r="G836" s="90"/>
      <c r="H836" s="102"/>
    </row>
    <row r="837" spans="1:8">
      <c r="A837" s="102"/>
      <c r="B837" s="102"/>
      <c r="C837" s="102"/>
      <c r="D837" s="102"/>
      <c r="E837" s="87"/>
      <c r="F837" s="87"/>
      <c r="G837" s="88"/>
      <c r="H837" s="102"/>
    </row>
    <row r="838" spans="1:8">
      <c r="A838" s="102"/>
      <c r="B838" s="102"/>
      <c r="C838" s="102"/>
      <c r="D838" s="102"/>
      <c r="E838" s="87"/>
      <c r="F838" s="87"/>
      <c r="G838" s="88"/>
      <c r="H838" s="102"/>
    </row>
    <row r="839" spans="1:8">
      <c r="A839" s="102"/>
      <c r="B839" s="102"/>
      <c r="C839" s="102"/>
      <c r="D839" s="102"/>
      <c r="E839" s="87"/>
      <c r="F839" s="87"/>
      <c r="G839" s="88"/>
      <c r="H839" s="102"/>
    </row>
    <row r="840" spans="1:8">
      <c r="A840" s="102"/>
      <c r="B840" s="102"/>
      <c r="C840" s="102"/>
      <c r="D840" s="102"/>
      <c r="E840" s="89"/>
      <c r="F840" s="89"/>
      <c r="G840" s="90"/>
      <c r="H840" s="102"/>
    </row>
    <row r="841" spans="1:8">
      <c r="A841" s="102"/>
      <c r="B841" s="102"/>
      <c r="C841" s="102"/>
      <c r="D841" s="102"/>
      <c r="E841" s="89"/>
      <c r="F841" s="89"/>
      <c r="G841" s="88"/>
      <c r="H841" s="228"/>
    </row>
    <row r="842" spans="1:8">
      <c r="A842" s="102"/>
      <c r="B842" s="102"/>
      <c r="C842" s="102"/>
      <c r="D842" s="102"/>
      <c r="E842" s="89"/>
      <c r="F842" s="89"/>
      <c r="G842" s="90"/>
      <c r="H842" s="102"/>
    </row>
    <row r="843" spans="1:8">
      <c r="A843" s="102"/>
      <c r="B843" s="102"/>
      <c r="C843" s="102"/>
      <c r="D843" s="102"/>
      <c r="E843" s="89"/>
      <c r="F843" s="89"/>
      <c r="G843" s="88"/>
      <c r="H843" s="228"/>
    </row>
    <row r="844" spans="1:8">
      <c r="A844" s="102"/>
      <c r="B844" s="102"/>
      <c r="C844" s="102"/>
      <c r="D844" s="102"/>
      <c r="E844" s="89"/>
      <c r="F844" s="89"/>
      <c r="G844" s="90"/>
      <c r="H844" s="102"/>
    </row>
    <row r="845" spans="1:8">
      <c r="A845" s="102"/>
      <c r="B845" s="102"/>
      <c r="C845" s="102"/>
      <c r="D845" s="102"/>
      <c r="E845" s="89"/>
      <c r="F845" s="89"/>
      <c r="G845" s="90"/>
      <c r="H845" s="102"/>
    </row>
    <row r="846" spans="1:8">
      <c r="A846" s="102"/>
      <c r="B846" s="102"/>
      <c r="C846" s="102"/>
      <c r="D846" s="102"/>
      <c r="E846" s="89"/>
      <c r="F846" s="89"/>
      <c r="G846" s="90"/>
      <c r="H846" s="102"/>
    </row>
    <row r="847" spans="1:8">
      <c r="A847" s="102"/>
      <c r="B847" s="102"/>
      <c r="C847" s="102"/>
      <c r="D847" s="102"/>
      <c r="E847" s="89"/>
      <c r="F847" s="89"/>
      <c r="G847" s="88"/>
      <c r="H847" s="228"/>
    </row>
    <row r="848" spans="1:8">
      <c r="B848"/>
      <c r="C848"/>
      <c r="D848"/>
      <c r="E848" s="89"/>
      <c r="F848" s="89"/>
      <c r="G848" s="88"/>
      <c r="H848" s="229"/>
    </row>
    <row r="849" spans="1:8">
      <c r="A849" s="102"/>
      <c r="B849" s="102"/>
      <c r="C849" s="102"/>
      <c r="D849" s="102"/>
      <c r="E849" s="89"/>
      <c r="F849" s="89"/>
      <c r="G849" s="90"/>
      <c r="H849" s="102"/>
    </row>
    <row r="850" spans="1:8">
      <c r="A850" s="102"/>
      <c r="B850" s="102"/>
      <c r="C850" s="102"/>
      <c r="D850" s="102"/>
      <c r="E850" s="89"/>
      <c r="F850" s="89"/>
      <c r="G850" s="90"/>
      <c r="H850" s="102"/>
    </row>
    <row r="851" spans="1:8">
      <c r="A851" s="102"/>
      <c r="B851" s="102"/>
      <c r="C851" s="102"/>
      <c r="D851" s="102"/>
      <c r="E851" s="89"/>
      <c r="F851" s="89"/>
      <c r="G851" s="90"/>
      <c r="H851" s="102"/>
    </row>
    <row r="852" spans="1:8">
      <c r="B852"/>
      <c r="C852"/>
      <c r="D852"/>
      <c r="E852" s="89"/>
      <c r="F852" s="89"/>
      <c r="G852" s="88"/>
      <c r="H852" s="229"/>
    </row>
    <row r="853" spans="1:8">
      <c r="A853" s="102"/>
      <c r="B853" s="102"/>
      <c r="C853" s="102"/>
      <c r="D853" s="102"/>
      <c r="E853" s="89"/>
      <c r="F853" s="89"/>
      <c r="G853" s="88"/>
      <c r="H853" s="228"/>
    </row>
    <row r="854" spans="1:8">
      <c r="A854" s="102"/>
      <c r="B854" s="102"/>
      <c r="C854" s="102"/>
      <c r="D854" s="102"/>
      <c r="E854" s="89"/>
      <c r="F854" s="89"/>
      <c r="G854" s="88"/>
      <c r="H854" s="228"/>
    </row>
    <row r="855" spans="1:8">
      <c r="A855" s="102"/>
      <c r="B855" s="102"/>
      <c r="C855" s="102"/>
      <c r="D855" s="102"/>
      <c r="E855" s="87"/>
      <c r="F855" s="87"/>
      <c r="G855" s="88"/>
      <c r="H855" s="228"/>
    </row>
    <row r="856" spans="1:8">
      <c r="A856" s="102"/>
      <c r="B856" s="102"/>
      <c r="C856" s="102"/>
      <c r="D856" s="102"/>
      <c r="E856" s="89"/>
      <c r="F856" s="89"/>
      <c r="G856" s="90"/>
      <c r="H856" s="102"/>
    </row>
    <row r="857" spans="1:8">
      <c r="A857" s="102"/>
      <c r="B857" s="102"/>
      <c r="C857" s="102"/>
      <c r="D857" s="102"/>
      <c r="E857" s="89"/>
      <c r="F857" s="89"/>
      <c r="G857" s="90"/>
      <c r="H857" s="102"/>
    </row>
    <row r="858" spans="1:8">
      <c r="B858"/>
      <c r="C858"/>
      <c r="D858"/>
      <c r="E858" s="89"/>
      <c r="F858" s="89"/>
      <c r="G858" s="88"/>
      <c r="H858" s="230"/>
    </row>
    <row r="859" spans="1:8">
      <c r="A859" s="102"/>
      <c r="B859" s="102"/>
      <c r="C859" s="102"/>
      <c r="D859" s="102"/>
      <c r="E859" s="89"/>
      <c r="F859" s="89"/>
      <c r="G859" s="90"/>
      <c r="H859" s="102"/>
    </row>
    <row r="860" spans="1:8">
      <c r="A860" s="102"/>
      <c r="B860" s="102"/>
      <c r="C860" s="102"/>
      <c r="D860" s="102"/>
      <c r="E860" s="89"/>
      <c r="F860" s="89"/>
      <c r="G860" s="90"/>
      <c r="H860" s="102"/>
    </row>
    <row r="861" spans="1:8">
      <c r="A861" s="102"/>
      <c r="B861" s="102"/>
      <c r="C861" s="102"/>
      <c r="D861" s="102"/>
      <c r="E861" s="89"/>
      <c r="F861" s="89"/>
      <c r="G861" s="90"/>
      <c r="H861" s="102"/>
    </row>
    <row r="862" spans="1:8">
      <c r="A862" s="102"/>
      <c r="B862" s="102"/>
      <c r="C862" s="102"/>
      <c r="D862" s="102"/>
      <c r="E862" s="89"/>
      <c r="F862" s="89"/>
      <c r="G862" s="90"/>
      <c r="H862" s="102"/>
    </row>
    <row r="863" spans="1:8">
      <c r="A863" s="102"/>
      <c r="B863" s="102"/>
      <c r="C863" s="102"/>
      <c r="D863" s="102"/>
      <c r="E863" s="89"/>
      <c r="F863" s="89"/>
      <c r="G863" s="89"/>
      <c r="H863" s="102"/>
    </row>
    <row r="864" spans="1:8">
      <c r="A864" s="102"/>
      <c r="B864" s="102"/>
      <c r="C864" s="102"/>
      <c r="D864" s="102"/>
      <c r="E864" s="89"/>
      <c r="F864" s="89"/>
      <c r="G864" s="89"/>
      <c r="H864" s="102"/>
    </row>
    <row r="865" spans="1:8">
      <c r="A865" s="102"/>
      <c r="B865" s="102"/>
      <c r="C865" s="102"/>
      <c r="D865" s="102"/>
      <c r="E865" s="89"/>
      <c r="F865" s="89"/>
      <c r="G865" s="90"/>
      <c r="H865" s="102"/>
    </row>
    <row r="866" spans="1:8">
      <c r="A866" s="102"/>
      <c r="B866" s="102"/>
      <c r="C866" s="102"/>
      <c r="D866" s="102"/>
      <c r="E866" s="89"/>
      <c r="F866" s="89"/>
      <c r="G866" s="90"/>
      <c r="H866" s="102"/>
    </row>
    <row r="867" spans="1:8">
      <c r="A867" s="102"/>
      <c r="B867" s="102"/>
      <c r="C867" s="102"/>
      <c r="D867" s="102"/>
      <c r="E867" s="89"/>
      <c r="F867" s="89"/>
      <c r="G867" s="88"/>
      <c r="H867" s="230"/>
    </row>
    <row r="868" spans="1:8">
      <c r="A868" s="102"/>
      <c r="B868" s="102"/>
      <c r="C868" s="102"/>
      <c r="D868" s="102"/>
      <c r="E868" s="89"/>
      <c r="F868" s="89"/>
      <c r="G868" s="90"/>
      <c r="H868" s="102"/>
    </row>
    <row r="869" spans="1:8">
      <c r="A869" s="102"/>
      <c r="B869" s="102"/>
      <c r="C869" s="102"/>
      <c r="D869" s="102"/>
      <c r="E869" s="89"/>
      <c r="F869" s="89"/>
      <c r="G869" s="90"/>
      <c r="H869" s="102"/>
    </row>
    <row r="870" spans="1:8">
      <c r="A870" s="102"/>
      <c r="B870" s="102"/>
      <c r="C870" s="102"/>
      <c r="D870" s="102"/>
      <c r="E870" s="89"/>
      <c r="F870" s="89"/>
      <c r="G870" s="88"/>
      <c r="H870" s="230"/>
    </row>
    <row r="871" spans="1:8">
      <c r="A871" s="102"/>
      <c r="B871" s="102"/>
      <c r="C871" s="102"/>
      <c r="D871" s="102"/>
      <c r="E871" s="89"/>
      <c r="F871" s="89"/>
      <c r="G871" s="88"/>
      <c r="H871" s="230"/>
    </row>
    <row r="872" spans="1:8">
      <c r="A872" s="102"/>
      <c r="B872" s="102"/>
      <c r="C872" s="102"/>
      <c r="D872" s="102"/>
      <c r="E872" s="89"/>
      <c r="F872" s="89"/>
      <c r="G872" s="90"/>
      <c r="H872" s="102"/>
    </row>
    <row r="873" spans="1:8">
      <c r="A873" s="102"/>
      <c r="B873" s="102"/>
      <c r="C873" s="102"/>
      <c r="D873" s="102"/>
      <c r="E873" s="89"/>
      <c r="F873" s="89"/>
      <c r="G873" s="88"/>
      <c r="H873" s="230"/>
    </row>
    <row r="874" spans="1:8">
      <c r="A874" s="102"/>
      <c r="B874" s="102"/>
      <c r="C874" s="102"/>
      <c r="D874" s="102"/>
      <c r="E874" s="89"/>
      <c r="F874" s="89"/>
      <c r="G874" s="90"/>
      <c r="H874" s="102"/>
    </row>
    <row r="875" spans="1:8">
      <c r="A875" s="126"/>
      <c r="B875" s="102"/>
      <c r="C875" s="102"/>
      <c r="D875" s="102"/>
      <c r="E875" s="89"/>
      <c r="F875" s="89"/>
      <c r="G875" s="88"/>
      <c r="H875" s="230"/>
    </row>
    <row r="876" spans="1:8">
      <c r="A876" s="126"/>
      <c r="B876" s="102"/>
      <c r="C876" s="102"/>
      <c r="D876" s="102"/>
      <c r="E876" s="89"/>
      <c r="F876" s="89"/>
      <c r="G876" s="88"/>
      <c r="H876" s="230"/>
    </row>
    <row r="877" spans="1:8">
      <c r="A877" s="102"/>
      <c r="B877" s="102"/>
      <c r="C877" s="102"/>
      <c r="D877" s="102"/>
      <c r="E877" s="89"/>
      <c r="F877" s="87"/>
      <c r="G877" s="88"/>
      <c r="H877" s="230"/>
    </row>
    <row r="878" spans="1:8">
      <c r="A878" s="102"/>
      <c r="B878" s="102"/>
      <c r="C878" s="102"/>
      <c r="D878" s="102"/>
      <c r="E878" s="89"/>
      <c r="F878" s="89"/>
      <c r="G878" s="90"/>
      <c r="H878" s="102"/>
    </row>
    <row r="879" spans="1:8">
      <c r="A879" s="102"/>
      <c r="B879" s="102"/>
      <c r="C879" s="102"/>
      <c r="D879" s="102"/>
      <c r="E879" s="89"/>
      <c r="F879" s="89"/>
      <c r="G879" s="90"/>
      <c r="H879" s="102"/>
    </row>
    <row r="880" spans="1:8">
      <c r="B880"/>
      <c r="C880"/>
      <c r="D880"/>
      <c r="E880" s="89"/>
      <c r="F880" s="89"/>
      <c r="G880" s="90"/>
      <c r="H880"/>
    </row>
    <row r="881" spans="1:8">
      <c r="A881" s="102"/>
      <c r="B881" s="102"/>
      <c r="C881" s="102"/>
      <c r="D881" s="102"/>
      <c r="E881" s="89"/>
      <c r="F881" s="89"/>
      <c r="G881" s="90"/>
      <c r="H881" s="102"/>
    </row>
    <row r="882" spans="1:8">
      <c r="A882" s="102"/>
      <c r="B882" s="102"/>
      <c r="C882" s="102"/>
      <c r="D882" s="102"/>
      <c r="E882" s="89"/>
      <c r="F882" s="89"/>
      <c r="G882" s="90"/>
      <c r="H882" s="102"/>
    </row>
    <row r="883" spans="1:8">
      <c r="A883" s="102"/>
      <c r="B883" s="102"/>
      <c r="C883" s="102"/>
      <c r="D883" s="102"/>
      <c r="E883" s="89"/>
      <c r="F883" s="89"/>
      <c r="G883" s="88"/>
      <c r="H883" s="230"/>
    </row>
    <row r="884" spans="1:8">
      <c r="A884" s="102"/>
      <c r="B884" s="102"/>
      <c r="C884" s="102"/>
      <c r="D884" s="102"/>
      <c r="E884" s="89"/>
      <c r="F884" s="89"/>
      <c r="G884" s="90"/>
      <c r="H884" s="102"/>
    </row>
    <row r="885" spans="1:8">
      <c r="A885" s="102"/>
      <c r="B885" s="102"/>
      <c r="C885" s="102"/>
      <c r="D885" s="102"/>
      <c r="E885" s="89"/>
      <c r="F885" s="89"/>
      <c r="G885" s="88"/>
      <c r="H885" s="230"/>
    </row>
    <row r="886" spans="1:8">
      <c r="A886" s="102"/>
      <c r="B886" s="102"/>
      <c r="C886" s="102"/>
      <c r="D886" s="102"/>
      <c r="E886" s="87"/>
      <c r="F886" s="87"/>
      <c r="G886" s="88"/>
      <c r="H886" s="102"/>
    </row>
    <row r="887" spans="1:8">
      <c r="A887" s="102"/>
      <c r="B887" s="102"/>
      <c r="C887" s="102"/>
      <c r="D887" s="102"/>
      <c r="E887" s="89"/>
      <c r="F887" s="89"/>
      <c r="G887" s="88"/>
      <c r="H887" s="228"/>
    </row>
    <row r="888" spans="1:8">
      <c r="A888" s="102"/>
      <c r="B888" s="102"/>
      <c r="C888" s="102"/>
      <c r="D888" s="102"/>
      <c r="E888" s="89"/>
      <c r="F888" s="87"/>
      <c r="G888" s="88"/>
      <c r="H888" s="230"/>
    </row>
    <row r="889" spans="1:8">
      <c r="B889"/>
      <c r="C889"/>
      <c r="D889"/>
      <c r="E889" s="89"/>
      <c r="F889" s="89"/>
      <c r="G889" s="90"/>
      <c r="H889"/>
    </row>
    <row r="890" spans="1:8">
      <c r="A890" s="102"/>
      <c r="B890" s="102"/>
      <c r="C890" s="102"/>
      <c r="D890" s="102"/>
      <c r="E890" s="89"/>
      <c r="F890" s="89"/>
      <c r="G890" s="88"/>
      <c r="H890" s="230"/>
    </row>
    <row r="891" spans="1:8">
      <c r="A891" s="102"/>
      <c r="B891" s="102"/>
      <c r="C891" s="102"/>
      <c r="D891" s="102"/>
      <c r="E891" s="89"/>
      <c r="F891" s="87"/>
      <c r="G891" s="88"/>
      <c r="H891" s="230"/>
    </row>
    <row r="892" spans="1:8">
      <c r="A892" s="102"/>
      <c r="B892" s="102"/>
      <c r="C892" s="102"/>
      <c r="D892" s="102"/>
      <c r="E892" s="89"/>
      <c r="F892" s="89"/>
      <c r="G892" s="90"/>
      <c r="H892" s="102"/>
    </row>
    <row r="893" spans="1:8">
      <c r="A893" s="102"/>
      <c r="B893" s="102"/>
      <c r="C893" s="102"/>
      <c r="D893" s="102"/>
      <c r="E893" s="89"/>
      <c r="F893" s="89"/>
      <c r="G893" s="88"/>
      <c r="H893" s="230"/>
    </row>
    <row r="894" spans="1:8">
      <c r="A894" s="126"/>
      <c r="B894" s="102"/>
      <c r="C894" s="102"/>
      <c r="D894" s="102"/>
      <c r="E894" s="89"/>
      <c r="F894" s="89"/>
      <c r="G894" s="90"/>
      <c r="H894" s="102"/>
    </row>
    <row r="895" spans="1:8">
      <c r="A895" s="102"/>
      <c r="B895" s="102"/>
      <c r="C895" s="102"/>
      <c r="D895" s="102"/>
      <c r="E895" s="89"/>
      <c r="F895" s="89"/>
      <c r="G895" s="90"/>
      <c r="H895" s="102"/>
    </row>
    <row r="896" spans="1:8">
      <c r="A896" s="102"/>
      <c r="B896" s="102"/>
      <c r="C896" s="102"/>
      <c r="D896" s="102"/>
      <c r="E896" s="89"/>
      <c r="F896" s="89"/>
      <c r="G896" s="88"/>
      <c r="H896" s="230"/>
    </row>
    <row r="897" spans="1:8">
      <c r="B897"/>
      <c r="C897"/>
      <c r="D897"/>
      <c r="E897" s="89"/>
      <c r="F897" s="89"/>
      <c r="G897" s="90"/>
      <c r="H897"/>
    </row>
    <row r="898" spans="1:8">
      <c r="A898" s="102"/>
      <c r="B898" s="102"/>
      <c r="C898" s="102"/>
      <c r="D898" s="102"/>
      <c r="E898" s="89"/>
      <c r="F898" s="89"/>
      <c r="G898" s="90"/>
      <c r="H898" s="102"/>
    </row>
    <row r="899" spans="1:8">
      <c r="A899" s="102"/>
      <c r="B899" s="102"/>
      <c r="C899" s="102"/>
      <c r="D899" s="102"/>
      <c r="E899" s="89"/>
      <c r="F899" s="89"/>
      <c r="G899" s="90"/>
      <c r="H899" s="102"/>
    </row>
    <row r="900" spans="1:8">
      <c r="A900" s="102"/>
      <c r="B900" s="102"/>
      <c r="C900" s="102"/>
      <c r="D900" s="102"/>
      <c r="E900" s="89"/>
      <c r="F900" s="89"/>
      <c r="G900" s="90"/>
      <c r="H900" s="102"/>
    </row>
    <row r="901" spans="1:8">
      <c r="A901" s="102"/>
      <c r="B901" s="102"/>
      <c r="C901" s="102"/>
      <c r="D901" s="102"/>
      <c r="E901" s="89"/>
      <c r="F901" s="89"/>
      <c r="G901" s="88"/>
      <c r="H901" s="230"/>
    </row>
    <row r="902" spans="1:8">
      <c r="A902" s="102"/>
      <c r="B902" s="102"/>
      <c r="C902" s="102"/>
      <c r="D902" s="102"/>
      <c r="E902" s="89"/>
      <c r="F902" s="89"/>
      <c r="G902" s="88"/>
      <c r="H902" s="230"/>
    </row>
    <row r="903" spans="1:8">
      <c r="A903" s="102"/>
      <c r="B903" s="102"/>
      <c r="C903" s="102"/>
      <c r="D903" s="102"/>
      <c r="E903" s="89"/>
      <c r="F903" s="89"/>
      <c r="G903" s="90"/>
      <c r="H903" s="102"/>
    </row>
    <row r="904" spans="1:8">
      <c r="A904" s="102"/>
      <c r="B904" s="102"/>
      <c r="C904" s="102"/>
      <c r="D904" s="102"/>
      <c r="E904" s="89"/>
      <c r="F904" s="89"/>
      <c r="G904" s="88"/>
      <c r="H904" s="230"/>
    </row>
    <row r="905" spans="1:8">
      <c r="A905" s="102"/>
      <c r="B905" s="102"/>
      <c r="C905" s="102"/>
      <c r="D905" s="102"/>
      <c r="E905" s="89"/>
      <c r="F905" s="89"/>
      <c r="G905" s="88"/>
      <c r="H905" s="230"/>
    </row>
    <row r="906" spans="1:8">
      <c r="A906" s="102"/>
      <c r="B906" s="102"/>
      <c r="C906" s="102"/>
      <c r="D906" s="102"/>
      <c r="E906" s="89"/>
      <c r="F906" s="89"/>
      <c r="G906" s="88"/>
      <c r="H906" s="230"/>
    </row>
    <row r="907" spans="1:8">
      <c r="A907" s="102"/>
      <c r="B907" s="102"/>
      <c r="C907" s="102"/>
      <c r="D907" s="102"/>
      <c r="E907" s="89"/>
      <c r="F907" s="87"/>
      <c r="G907" s="88"/>
      <c r="H907" s="230"/>
    </row>
    <row r="908" spans="1:8">
      <c r="A908" s="126"/>
      <c r="B908" s="102"/>
      <c r="C908" s="102"/>
      <c r="D908" s="102"/>
      <c r="E908" s="89"/>
      <c r="F908" s="89"/>
      <c r="G908" s="88"/>
      <c r="H908" s="230"/>
    </row>
    <row r="909" spans="1:8">
      <c r="A909" s="102"/>
      <c r="B909" s="102"/>
      <c r="C909" s="102"/>
      <c r="D909" s="102"/>
      <c r="E909" s="89"/>
      <c r="F909" s="89"/>
      <c r="G909" s="88"/>
      <c r="H909" s="230"/>
    </row>
    <row r="910" spans="1:8">
      <c r="A910" s="102"/>
      <c r="B910" s="102"/>
      <c r="C910" s="102"/>
      <c r="D910" s="102"/>
      <c r="E910" s="89"/>
      <c r="F910" s="89"/>
      <c r="G910" s="90"/>
      <c r="H910" s="102"/>
    </row>
    <row r="911" spans="1:8">
      <c r="A911" s="102"/>
      <c r="B911" s="102"/>
      <c r="C911" s="102"/>
      <c r="D911" s="102"/>
      <c r="E911" s="87"/>
      <c r="F911" s="87"/>
      <c r="G911" s="87"/>
      <c r="H911" s="102"/>
    </row>
    <row r="912" spans="1:8">
      <c r="A912" s="102"/>
      <c r="B912" s="102"/>
      <c r="C912" s="102"/>
      <c r="D912" s="102"/>
      <c r="E912" s="89"/>
      <c r="F912" s="89"/>
      <c r="G912" s="90"/>
      <c r="H912" s="102"/>
    </row>
    <row r="913" spans="1:8">
      <c r="A913" s="102"/>
      <c r="B913" s="102"/>
      <c r="C913" s="102"/>
      <c r="D913" s="102"/>
      <c r="E913" s="89"/>
      <c r="F913" s="89"/>
      <c r="G913" s="90"/>
      <c r="H913" s="102"/>
    </row>
    <row r="914" spans="1:8">
      <c r="A914" s="102"/>
      <c r="B914" s="102"/>
      <c r="C914" s="102"/>
      <c r="D914" s="102"/>
      <c r="E914" s="89"/>
      <c r="F914" s="89"/>
      <c r="G914" s="88"/>
      <c r="H914" s="230"/>
    </row>
    <row r="915" spans="1:8">
      <c r="A915" s="102"/>
      <c r="B915" s="102"/>
      <c r="C915" s="102"/>
      <c r="D915" s="102"/>
      <c r="E915" s="89"/>
      <c r="F915" s="89"/>
      <c r="G915" s="90"/>
      <c r="H915" s="102"/>
    </row>
    <row r="916" spans="1:8">
      <c r="A916" s="102"/>
      <c r="B916" s="102"/>
      <c r="C916" s="102"/>
      <c r="D916" s="102"/>
      <c r="E916" s="89"/>
      <c r="F916" s="89"/>
      <c r="G916" s="88"/>
      <c r="H916" s="230"/>
    </row>
    <row r="917" spans="1:8">
      <c r="A917" s="102"/>
      <c r="B917" s="102"/>
      <c r="C917" s="102"/>
      <c r="D917" s="102"/>
      <c r="E917" s="89"/>
      <c r="F917" s="89"/>
      <c r="G917" s="88"/>
      <c r="H917" s="230"/>
    </row>
    <row r="918" spans="1:8">
      <c r="A918" s="102"/>
      <c r="B918" s="102"/>
      <c r="C918" s="102"/>
      <c r="D918" s="102"/>
      <c r="E918" s="89"/>
      <c r="F918" s="89"/>
      <c r="G918" s="90"/>
      <c r="H918" s="102"/>
    </row>
    <row r="919" spans="1:8">
      <c r="A919" s="102"/>
      <c r="B919" s="102"/>
      <c r="C919" s="102"/>
      <c r="D919" s="102"/>
      <c r="E919" s="89"/>
      <c r="F919" s="89"/>
      <c r="G919" s="90"/>
      <c r="H919" s="102"/>
    </row>
    <row r="920" spans="1:8">
      <c r="A920" s="102"/>
      <c r="B920" s="102"/>
      <c r="C920" s="102"/>
      <c r="D920" s="102"/>
      <c r="E920" s="89"/>
      <c r="F920" s="87"/>
      <c r="G920" s="88"/>
      <c r="H920" s="230"/>
    </row>
    <row r="921" spans="1:8">
      <c r="B921"/>
      <c r="C921"/>
      <c r="D921"/>
      <c r="E921" s="89"/>
      <c r="F921" s="87"/>
      <c r="G921" s="88"/>
      <c r="H921" s="230"/>
    </row>
    <row r="922" spans="1:8">
      <c r="A922" s="102"/>
      <c r="B922" s="102"/>
      <c r="C922" s="102"/>
      <c r="D922" s="102"/>
      <c r="E922" s="89"/>
      <c r="F922" s="89"/>
      <c r="G922" s="90"/>
      <c r="H922" s="102"/>
    </row>
    <row r="923" spans="1:8">
      <c r="A923" s="102"/>
      <c r="B923" s="102"/>
      <c r="C923" s="102"/>
      <c r="D923" s="102"/>
      <c r="E923" s="89"/>
      <c r="F923" s="89"/>
      <c r="G923" s="88"/>
      <c r="H923" s="230"/>
    </row>
    <row r="924" spans="1:8">
      <c r="A924" s="102"/>
      <c r="B924" s="102"/>
      <c r="C924" s="102"/>
      <c r="D924" s="102"/>
      <c r="E924" s="89"/>
      <c r="F924" s="87"/>
      <c r="G924" s="88"/>
      <c r="H924" s="230"/>
    </row>
    <row r="925" spans="1:8">
      <c r="A925" s="102"/>
      <c r="B925" s="102"/>
      <c r="C925" s="102"/>
      <c r="D925" s="102"/>
      <c r="E925" s="89"/>
      <c r="F925" s="89"/>
      <c r="G925" s="90"/>
      <c r="H925" s="102"/>
    </row>
    <row r="926" spans="1:8">
      <c r="A926" s="102"/>
      <c r="B926" s="102"/>
      <c r="C926" s="102"/>
      <c r="D926" s="102"/>
      <c r="E926" s="89"/>
      <c r="F926" s="87"/>
      <c r="G926" s="88"/>
      <c r="H926" s="230"/>
    </row>
    <row r="927" spans="1:8">
      <c r="A927" s="102"/>
      <c r="B927" s="102"/>
      <c r="C927" s="102"/>
      <c r="D927" s="102"/>
      <c r="E927" s="89"/>
      <c r="F927" s="89"/>
      <c r="G927" s="90"/>
      <c r="H927" s="102"/>
    </row>
    <row r="928" spans="1:8">
      <c r="A928" s="102"/>
      <c r="B928" s="102"/>
      <c r="C928" s="102"/>
      <c r="D928" s="102"/>
      <c r="E928" s="89"/>
      <c r="F928" s="89"/>
      <c r="G928" s="90"/>
      <c r="H928" s="102"/>
    </row>
    <row r="929" spans="1:8">
      <c r="A929" s="102"/>
      <c r="B929" s="102"/>
      <c r="C929" s="102"/>
      <c r="D929" s="102"/>
      <c r="E929" s="89"/>
      <c r="F929" s="89"/>
      <c r="G929" s="90"/>
      <c r="H929" s="102"/>
    </row>
    <row r="930" spans="1:8">
      <c r="A930" s="102"/>
      <c r="B930" s="102"/>
      <c r="C930" s="102"/>
      <c r="D930" s="102"/>
      <c r="E930" s="89"/>
      <c r="F930" s="89"/>
      <c r="G930" s="90"/>
      <c r="H930" s="102"/>
    </row>
    <row r="931" spans="1:8">
      <c r="A931" s="102"/>
      <c r="B931" s="102"/>
      <c r="C931" s="102"/>
      <c r="D931" s="102"/>
      <c r="E931" s="89"/>
      <c r="F931" s="89"/>
      <c r="G931" s="90"/>
      <c r="H931" s="102"/>
    </row>
    <row r="932" spans="1:8">
      <c r="A932" s="102"/>
      <c r="B932" s="102"/>
      <c r="C932" s="102"/>
      <c r="D932" s="102"/>
      <c r="E932" s="89"/>
      <c r="F932" s="87"/>
      <c r="G932" s="88"/>
      <c r="H932" s="230"/>
    </row>
    <row r="933" spans="1:8">
      <c r="A933" s="102"/>
      <c r="B933" s="102"/>
      <c r="C933" s="102"/>
      <c r="D933" s="102"/>
      <c r="E933" s="89"/>
      <c r="F933" s="89"/>
      <c r="G933" s="90"/>
      <c r="H933" s="102"/>
    </row>
    <row r="934" spans="1:8">
      <c r="A934" s="102"/>
      <c r="B934" s="102"/>
      <c r="C934" s="102"/>
      <c r="D934" s="102"/>
      <c r="E934" s="89"/>
      <c r="F934" s="89"/>
      <c r="G934" s="88"/>
      <c r="H934" s="231"/>
    </row>
    <row r="935" spans="1:8">
      <c r="A935" s="102"/>
      <c r="B935" s="102"/>
      <c r="C935" s="102"/>
      <c r="D935" s="102"/>
      <c r="E935" s="89"/>
      <c r="F935" s="89"/>
      <c r="G935" s="88"/>
      <c r="H935" s="230"/>
    </row>
    <row r="936" spans="1:8">
      <c r="A936" s="102"/>
      <c r="B936" s="102"/>
      <c r="C936" s="102"/>
      <c r="D936" s="102"/>
      <c r="E936" s="89"/>
      <c r="F936" s="89"/>
      <c r="G936" s="88"/>
      <c r="H936" s="230"/>
    </row>
    <row r="937" spans="1:8">
      <c r="A937" s="102"/>
      <c r="B937" s="102"/>
      <c r="C937" s="102"/>
      <c r="D937" s="102"/>
      <c r="E937" s="89"/>
      <c r="F937" s="89"/>
      <c r="G937" s="90"/>
      <c r="H937" s="102"/>
    </row>
    <row r="938" spans="1:8">
      <c r="A938" s="102"/>
      <c r="B938" s="102"/>
      <c r="C938" s="102"/>
      <c r="D938" s="102"/>
      <c r="E938" s="89"/>
      <c r="F938" s="87"/>
      <c r="G938" s="88"/>
      <c r="H938" s="230"/>
    </row>
    <row r="939" spans="1:8">
      <c r="A939" s="102"/>
      <c r="B939" s="102"/>
      <c r="C939" s="102"/>
      <c r="D939" s="102"/>
      <c r="E939" s="89"/>
      <c r="F939" s="89"/>
      <c r="G939" s="90"/>
      <c r="H939" s="102"/>
    </row>
    <row r="940" spans="1:8">
      <c r="A940" s="102"/>
      <c r="B940" s="102"/>
      <c r="C940" s="102"/>
      <c r="D940" s="102"/>
      <c r="E940" s="89"/>
      <c r="F940" s="87"/>
      <c r="G940" s="88"/>
      <c r="H940" s="230"/>
    </row>
    <row r="941" spans="1:8">
      <c r="A941" s="102"/>
      <c r="B941" s="102"/>
      <c r="C941" s="102"/>
      <c r="D941" s="102"/>
      <c r="E941" s="89"/>
      <c r="F941" s="89"/>
      <c r="G941" s="90"/>
      <c r="H941" s="102"/>
    </row>
    <row r="942" spans="1:8">
      <c r="A942" s="102"/>
      <c r="B942" s="102"/>
      <c r="C942" s="102"/>
      <c r="D942" s="102"/>
      <c r="E942" s="89"/>
      <c r="F942" s="89"/>
      <c r="G942" s="88"/>
      <c r="H942" s="230"/>
    </row>
    <row r="943" spans="1:8">
      <c r="A943" s="102"/>
      <c r="B943" s="102"/>
      <c r="C943" s="102"/>
      <c r="D943" s="102"/>
      <c r="E943" s="89"/>
      <c r="F943" s="89"/>
      <c r="G943" s="90"/>
      <c r="H943" s="102"/>
    </row>
    <row r="944" spans="1:8">
      <c r="A944" s="102"/>
      <c r="B944" s="102"/>
      <c r="C944" s="102"/>
      <c r="D944" s="89"/>
      <c r="E944" s="89"/>
      <c r="F944" s="89"/>
      <c r="G944" s="88"/>
      <c r="H944"/>
    </row>
    <row r="945" spans="1:9">
      <c r="A945" s="102"/>
      <c r="B945" s="102"/>
      <c r="C945" s="102"/>
      <c r="D945" s="102"/>
      <c r="E945" s="89"/>
      <c r="F945" s="89"/>
      <c r="G945" s="88"/>
      <c r="H945" s="230"/>
    </row>
    <row r="946" spans="1:9">
      <c r="A946" s="102"/>
      <c r="B946" s="102"/>
      <c r="C946" s="102"/>
      <c r="D946" s="102"/>
      <c r="E946" s="89"/>
      <c r="F946" s="89"/>
      <c r="G946" s="88"/>
      <c r="H946" s="230"/>
    </row>
    <row r="947" spans="1:9">
      <c r="A947" s="102"/>
      <c r="B947" s="102"/>
      <c r="C947" s="102"/>
      <c r="D947" s="102"/>
      <c r="E947" s="89"/>
      <c r="F947" s="89"/>
      <c r="G947" s="88"/>
      <c r="H947" s="230"/>
    </row>
    <row r="948" spans="1:9">
      <c r="A948" s="102"/>
      <c r="B948" s="102"/>
      <c r="C948" s="102"/>
      <c r="D948" s="102"/>
      <c r="E948" s="89"/>
      <c r="F948" s="89"/>
      <c r="G948" s="90"/>
      <c r="H948" s="102"/>
    </row>
    <row r="949" spans="1:9">
      <c r="A949" s="102"/>
      <c r="B949" s="102"/>
      <c r="C949" s="102"/>
      <c r="D949" s="102"/>
      <c r="E949" s="89"/>
      <c r="F949" s="89"/>
      <c r="G949" s="88"/>
      <c r="H949" s="230"/>
    </row>
    <row r="950" spans="1:9">
      <c r="B950"/>
      <c r="C950"/>
      <c r="D950"/>
      <c r="E950" s="89"/>
      <c r="F950" s="87"/>
      <c r="G950" s="88"/>
      <c r="H950" s="90"/>
    </row>
    <row r="951" spans="1:9">
      <c r="A951" s="126"/>
      <c r="B951" s="102"/>
      <c r="C951" s="102"/>
      <c r="D951" s="102"/>
      <c r="E951" s="89"/>
      <c r="F951" s="89"/>
      <c r="G951" s="90"/>
      <c r="H951" s="90"/>
    </row>
    <row r="952" spans="1:9">
      <c r="A952" s="102"/>
      <c r="B952" s="102"/>
      <c r="C952" s="102"/>
      <c r="D952" s="102"/>
      <c r="E952" s="89"/>
      <c r="F952" s="89"/>
      <c r="G952" s="90"/>
      <c r="H952" s="90"/>
      <c r="I952" s="102"/>
    </row>
    <row r="953" spans="1:9">
      <c r="A953" s="102"/>
      <c r="B953" s="102"/>
      <c r="C953" s="102"/>
      <c r="D953" s="102"/>
      <c r="E953" s="89"/>
      <c r="F953" s="87"/>
      <c r="G953" s="88"/>
      <c r="H953" s="90"/>
      <c r="I953" s="102"/>
    </row>
    <row r="954" spans="1:9">
      <c r="A954" s="102"/>
      <c r="B954" s="102"/>
      <c r="C954" s="102"/>
      <c r="D954" s="102"/>
      <c r="E954" s="89"/>
      <c r="F954" s="89"/>
      <c r="G954" s="90"/>
      <c r="H954" s="90"/>
      <c r="I954" s="102"/>
    </row>
    <row r="955" spans="1:9">
      <c r="A955" s="102"/>
      <c r="B955" s="102"/>
      <c r="C955" s="102"/>
      <c r="D955" s="102"/>
      <c r="E955" s="89"/>
      <c r="F955" s="89"/>
      <c r="G955" s="90"/>
      <c r="H955" s="102"/>
    </row>
    <row r="956" spans="1:9">
      <c r="A956" s="102"/>
      <c r="B956" s="102"/>
      <c r="C956" s="102"/>
      <c r="D956" s="102"/>
      <c r="E956" s="89"/>
      <c r="F956" s="89"/>
      <c r="G956" s="90"/>
      <c r="H956" s="90"/>
      <c r="I956" s="102"/>
    </row>
    <row r="957" spans="1:9">
      <c r="A957" s="102"/>
      <c r="B957" s="102"/>
      <c r="C957" s="102"/>
      <c r="D957" s="102"/>
      <c r="E957" s="89"/>
      <c r="F957" s="87"/>
      <c r="G957" s="88"/>
      <c r="H957" s="90"/>
      <c r="I957" s="102"/>
    </row>
    <row r="958" spans="1:9">
      <c r="A958" s="102"/>
      <c r="B958" s="102"/>
      <c r="C958" s="102"/>
      <c r="D958" s="102"/>
      <c r="E958" s="89"/>
      <c r="F958" s="89"/>
      <c r="G958" s="90"/>
      <c r="H958" s="90"/>
      <c r="I958" s="102"/>
    </row>
    <row r="959" spans="1:9">
      <c r="A959" s="102"/>
      <c r="B959" s="102"/>
      <c r="C959" s="102"/>
      <c r="D959" s="102"/>
      <c r="E959" s="89"/>
      <c r="F959" s="89"/>
      <c r="G959" s="90"/>
      <c r="H959" s="102"/>
    </row>
    <row r="960" spans="1:9">
      <c r="A960" s="102"/>
      <c r="B960" s="102"/>
      <c r="C960" s="102"/>
      <c r="D960" s="102"/>
      <c r="E960" s="89"/>
      <c r="F960" s="89"/>
      <c r="G960" s="90"/>
      <c r="H960" s="102"/>
    </row>
    <row r="961" spans="1:9">
      <c r="A961" s="95"/>
      <c r="B961"/>
      <c r="C961"/>
      <c r="D961"/>
      <c r="E961" s="89"/>
      <c r="F961" s="89"/>
      <c r="G961" s="90"/>
      <c r="H961"/>
    </row>
    <row r="962" spans="1:9">
      <c r="A962" s="102"/>
      <c r="B962" s="102"/>
      <c r="C962" s="102"/>
      <c r="D962" s="102"/>
      <c r="E962" s="89"/>
      <c r="F962" s="89"/>
      <c r="G962" s="90"/>
      <c r="H962" s="102"/>
    </row>
    <row r="963" spans="1:9">
      <c r="B963"/>
      <c r="C963"/>
      <c r="D963"/>
      <c r="E963" s="89"/>
      <c r="F963" s="89"/>
      <c r="G963" s="90"/>
      <c r="H963"/>
    </row>
    <row r="964" spans="1:9">
      <c r="A964" s="102"/>
      <c r="B964" s="102"/>
      <c r="C964" s="102"/>
      <c r="D964" s="102"/>
      <c r="E964" s="89"/>
      <c r="F964" s="89"/>
      <c r="G964" s="90"/>
      <c r="H964" s="102"/>
    </row>
    <row r="965" spans="1:9">
      <c r="A965" s="102"/>
      <c r="B965" s="102"/>
      <c r="C965" s="102"/>
      <c r="D965" s="102"/>
      <c r="E965" s="89"/>
      <c r="F965" s="89"/>
      <c r="G965" s="90"/>
      <c r="H965" s="102"/>
    </row>
    <row r="966" spans="1:9">
      <c r="A966" s="102"/>
      <c r="B966" s="102"/>
      <c r="C966" s="102"/>
      <c r="D966" s="102"/>
      <c r="E966" s="89"/>
      <c r="F966" s="89"/>
      <c r="G966" s="90"/>
      <c r="H966" s="102"/>
    </row>
    <row r="967" spans="1:9">
      <c r="B967"/>
      <c r="C967"/>
      <c r="D967"/>
      <c r="E967" s="89"/>
      <c r="F967" s="89"/>
      <c r="G967" s="90"/>
      <c r="H967"/>
    </row>
    <row r="968" spans="1:9">
      <c r="A968" s="102"/>
      <c r="B968" s="102"/>
      <c r="C968" s="102"/>
      <c r="D968" s="102"/>
      <c r="E968" s="89"/>
      <c r="F968" s="89"/>
      <c r="G968" s="90"/>
      <c r="H968" s="90"/>
      <c r="I968" s="102"/>
    </row>
    <row r="969" spans="1:9">
      <c r="A969" s="102"/>
      <c r="B969" s="102"/>
      <c r="C969" s="102"/>
      <c r="D969" s="102"/>
      <c r="E969" s="89"/>
      <c r="F969" s="89"/>
      <c r="G969" s="90"/>
      <c r="H969" s="90"/>
      <c r="I969" s="102"/>
    </row>
    <row r="970" spans="1:9">
      <c r="A970" s="102"/>
      <c r="B970" s="102"/>
      <c r="C970" s="102"/>
      <c r="D970" s="102"/>
      <c r="E970" s="89"/>
      <c r="F970" s="89"/>
      <c r="G970" s="90"/>
      <c r="H970" s="102"/>
    </row>
    <row r="971" spans="1:9">
      <c r="A971" s="102"/>
      <c r="B971" s="102"/>
      <c r="C971" s="102"/>
      <c r="D971" s="102"/>
      <c r="E971" s="89"/>
      <c r="F971" s="89"/>
      <c r="G971" s="90"/>
      <c r="H971" s="90"/>
      <c r="I971" s="102"/>
    </row>
    <row r="972" spans="1:9">
      <c r="A972" s="102"/>
      <c r="B972" s="102"/>
      <c r="C972" s="102"/>
      <c r="D972" s="102"/>
      <c r="E972" s="89"/>
      <c r="F972" s="89"/>
      <c r="G972" s="90"/>
      <c r="H972" s="90"/>
      <c r="I972" s="102"/>
    </row>
    <row r="973" spans="1:9">
      <c r="A973" s="102"/>
      <c r="B973" s="102"/>
      <c r="C973" s="102"/>
      <c r="D973" s="102"/>
      <c r="E973" s="89"/>
      <c r="F973" s="89"/>
      <c r="G973" s="90"/>
      <c r="H973" s="102"/>
    </row>
    <row r="974" spans="1:9">
      <c r="A974" s="102"/>
      <c r="B974" s="102"/>
      <c r="C974" s="102"/>
      <c r="D974" s="102"/>
      <c r="E974" s="89"/>
      <c r="F974" s="89"/>
      <c r="G974" s="90"/>
      <c r="H974" s="102"/>
    </row>
    <row r="975" spans="1:9">
      <c r="A975" s="102"/>
      <c r="B975" s="102"/>
      <c r="C975" s="102"/>
      <c r="D975" s="102"/>
      <c r="E975" s="89"/>
      <c r="F975" s="89"/>
      <c r="G975" s="90"/>
      <c r="H975" s="90"/>
      <c r="I975" s="102"/>
    </row>
    <row r="976" spans="1:9">
      <c r="A976" s="102"/>
      <c r="B976" s="102"/>
      <c r="C976" s="102"/>
      <c r="D976" s="102"/>
      <c r="E976" s="89"/>
      <c r="F976" s="89"/>
      <c r="G976" s="90"/>
      <c r="H976" s="90"/>
      <c r="I976" s="102"/>
    </row>
    <row r="977" spans="1:9">
      <c r="A977" s="102"/>
      <c r="B977" s="102"/>
      <c r="C977" s="102"/>
      <c r="D977" s="102"/>
      <c r="E977" s="89"/>
      <c r="F977" s="89"/>
      <c r="G977" s="90"/>
      <c r="H977" s="90"/>
      <c r="I977" s="102"/>
    </row>
    <row r="978" spans="1:9">
      <c r="A978" s="102"/>
      <c r="B978" s="102"/>
      <c r="C978" s="102"/>
      <c r="D978" s="102"/>
      <c r="E978" s="89"/>
      <c r="F978" s="89"/>
      <c r="G978" s="90"/>
      <c r="H978" s="102"/>
    </row>
    <row r="979" spans="1:9">
      <c r="A979" s="102"/>
      <c r="B979" s="102"/>
      <c r="C979" s="102"/>
      <c r="D979" s="102"/>
      <c r="E979" s="89"/>
      <c r="F979" s="89"/>
      <c r="G979" s="90"/>
      <c r="H979" s="102"/>
    </row>
    <row r="980" spans="1:9">
      <c r="A980" s="102"/>
      <c r="B980" s="102"/>
      <c r="C980" s="102"/>
      <c r="D980" s="102"/>
      <c r="E980" s="89"/>
      <c r="F980" s="89"/>
      <c r="G980" s="88"/>
      <c r="H980" s="228"/>
    </row>
    <row r="981" spans="1:9">
      <c r="A981" s="102"/>
      <c r="B981" s="102"/>
      <c r="C981" s="102"/>
      <c r="D981" s="102"/>
      <c r="E981" s="89"/>
      <c r="F981" s="89"/>
      <c r="G981" s="88"/>
      <c r="H981" s="228"/>
    </row>
    <row r="982" spans="1:9">
      <c r="A982" s="102"/>
      <c r="B982" s="102"/>
      <c r="C982" s="102"/>
      <c r="D982" s="102"/>
      <c r="E982" s="89"/>
      <c r="F982" s="89"/>
      <c r="G982" s="90"/>
      <c r="H982" s="102"/>
    </row>
    <row r="983" spans="1:9">
      <c r="B983"/>
      <c r="C983"/>
      <c r="D983"/>
      <c r="E983" s="89"/>
      <c r="F983" s="89"/>
      <c r="G983" s="88"/>
      <c r="H983" s="229"/>
    </row>
    <row r="984" spans="1:9">
      <c r="A984" s="102"/>
      <c r="B984" s="102"/>
      <c r="C984" s="102"/>
      <c r="D984" s="102"/>
      <c r="E984" s="89"/>
      <c r="F984" s="89"/>
      <c r="G984" s="88"/>
      <c r="H984" s="228"/>
    </row>
    <row r="985" spans="1:9">
      <c r="A985" s="102"/>
      <c r="B985" s="102"/>
      <c r="C985" s="102"/>
      <c r="D985" s="102"/>
      <c r="E985" s="89"/>
      <c r="F985" s="89"/>
      <c r="G985" s="90"/>
      <c r="H985" s="102"/>
    </row>
    <row r="986" spans="1:9">
      <c r="A986" s="102"/>
      <c r="B986" s="102"/>
      <c r="C986" s="102"/>
      <c r="D986" s="102"/>
      <c r="E986" s="89"/>
      <c r="F986" s="89"/>
      <c r="G986" s="88"/>
      <c r="H986" s="228"/>
    </row>
    <row r="987" spans="1:9">
      <c r="A987" s="102"/>
      <c r="B987" s="102"/>
      <c r="C987" s="102"/>
      <c r="D987" s="102"/>
      <c r="E987" s="89"/>
      <c r="F987" s="89"/>
      <c r="G987" s="88"/>
      <c r="H987" s="228"/>
    </row>
    <row r="988" spans="1:9">
      <c r="A988" s="102"/>
      <c r="B988" s="102"/>
      <c r="C988" s="102"/>
      <c r="D988" s="102"/>
      <c r="E988" s="89"/>
      <c r="F988" s="89"/>
      <c r="G988" s="88"/>
      <c r="H988" s="228"/>
    </row>
    <row r="989" spans="1:9">
      <c r="B989"/>
      <c r="C989"/>
      <c r="D989"/>
      <c r="E989" s="89"/>
      <c r="F989" s="89"/>
      <c r="G989" s="88"/>
      <c r="H989" s="229"/>
    </row>
    <row r="990" spans="1:9">
      <c r="A990" s="102"/>
      <c r="B990" s="102"/>
      <c r="C990" s="102"/>
      <c r="D990" s="102"/>
      <c r="E990" s="89"/>
      <c r="F990" s="89"/>
      <c r="G990" s="90"/>
      <c r="H990" s="102"/>
    </row>
    <row r="991" spans="1:9">
      <c r="A991" s="95"/>
      <c r="B991"/>
      <c r="C991"/>
      <c r="D991"/>
      <c r="E991" s="89"/>
      <c r="F991" s="89"/>
      <c r="G991" s="88"/>
      <c r="H991" s="229"/>
    </row>
    <row r="992" spans="1:9">
      <c r="A992" s="102"/>
      <c r="B992" s="102"/>
      <c r="C992" s="102"/>
      <c r="D992" s="102"/>
      <c r="E992" s="89"/>
      <c r="F992" s="89"/>
      <c r="G992" s="88"/>
      <c r="H992" s="228"/>
    </row>
    <row r="993" spans="1:8">
      <c r="A993" s="102"/>
      <c r="B993" s="102"/>
      <c r="C993" s="102"/>
      <c r="D993" s="102"/>
      <c r="E993" s="89"/>
      <c r="F993" s="89"/>
      <c r="G993" s="90"/>
      <c r="H993" s="102"/>
    </row>
    <row r="994" spans="1:8">
      <c r="A994" s="102"/>
      <c r="B994" s="102"/>
      <c r="C994" s="102"/>
      <c r="D994" s="102"/>
      <c r="E994" s="89"/>
      <c r="F994" s="89"/>
      <c r="G994" s="90"/>
      <c r="H994" s="102"/>
    </row>
    <row r="995" spans="1:8">
      <c r="A995" s="102"/>
      <c r="B995" s="102"/>
      <c r="C995" s="102"/>
      <c r="D995" s="102"/>
      <c r="E995" s="89"/>
      <c r="F995" s="89"/>
      <c r="G995" s="90"/>
      <c r="H995" s="102"/>
    </row>
    <row r="996" spans="1:8">
      <c r="A996" s="102"/>
      <c r="B996" s="102"/>
      <c r="C996" s="102"/>
      <c r="D996" s="102"/>
      <c r="E996" s="89"/>
      <c r="F996" s="89"/>
      <c r="G996" s="88"/>
      <c r="H996" s="228"/>
    </row>
    <row r="997" spans="1:8">
      <c r="A997" s="102"/>
      <c r="B997" s="102"/>
      <c r="C997" s="102"/>
      <c r="D997" s="102"/>
      <c r="E997" s="89"/>
      <c r="F997" s="89"/>
      <c r="G997" s="88"/>
      <c r="H997" s="228"/>
    </row>
    <row r="998" spans="1:8">
      <c r="A998" s="102"/>
      <c r="B998" s="102"/>
      <c r="C998" s="102"/>
      <c r="D998" s="102"/>
      <c r="E998" s="89"/>
      <c r="F998" s="89"/>
      <c r="G998" s="90"/>
      <c r="H998" s="102"/>
    </row>
    <row r="999" spans="1:8">
      <c r="B999"/>
      <c r="C999"/>
      <c r="D999"/>
      <c r="E999" s="89"/>
      <c r="F999" s="89"/>
      <c r="G999" s="88"/>
      <c r="H999" s="229"/>
    </row>
    <row r="1000" spans="1:8">
      <c r="A1000" s="102"/>
      <c r="B1000" s="102"/>
      <c r="C1000" s="102"/>
      <c r="D1000" s="102"/>
      <c r="E1000" s="89"/>
      <c r="F1000" s="89"/>
      <c r="G1000" s="89"/>
      <c r="H1000" s="102"/>
    </row>
    <row r="1001" spans="1:8">
      <c r="A1001" s="102"/>
      <c r="B1001" s="102"/>
      <c r="C1001" s="102"/>
      <c r="D1001" s="102"/>
      <c r="E1001" s="87"/>
      <c r="F1001" s="87"/>
      <c r="G1001" s="88"/>
      <c r="H1001" s="102"/>
    </row>
    <row r="1002" spans="1:8">
      <c r="A1002" s="102"/>
      <c r="B1002" s="102"/>
      <c r="C1002" s="102"/>
      <c r="D1002" s="102"/>
      <c r="E1002" s="89"/>
      <c r="F1002" s="89"/>
      <c r="G1002" s="90"/>
      <c r="H1002" s="102"/>
    </row>
    <row r="1003" spans="1:8">
      <c r="B1003"/>
      <c r="C1003"/>
      <c r="D1003"/>
      <c r="E1003" s="89"/>
      <c r="F1003" s="89"/>
      <c r="G1003" s="88"/>
      <c r="H1003" s="229"/>
    </row>
    <row r="1004" spans="1:8">
      <c r="A1004" s="102"/>
      <c r="B1004" s="102"/>
      <c r="C1004" s="102"/>
      <c r="D1004" s="102"/>
      <c r="E1004" s="89"/>
      <c r="F1004" s="89"/>
      <c r="G1004" s="88"/>
      <c r="H1004" s="228"/>
    </row>
    <row r="1005" spans="1:8">
      <c r="B1005"/>
      <c r="C1005"/>
      <c r="D1005"/>
      <c r="E1005" s="89"/>
      <c r="F1005" s="89"/>
      <c r="G1005" s="88"/>
      <c r="H1005" s="229"/>
    </row>
    <row r="1006" spans="1:8">
      <c r="A1006" s="102"/>
      <c r="B1006" s="102"/>
      <c r="C1006" s="102"/>
      <c r="D1006" s="102"/>
      <c r="E1006" s="89"/>
      <c r="F1006" s="89"/>
      <c r="G1006" s="88"/>
      <c r="H1006" s="228"/>
    </row>
    <row r="1007" spans="1:8">
      <c r="A1007" s="102"/>
      <c r="B1007" s="102"/>
      <c r="C1007" s="102"/>
      <c r="D1007" s="102"/>
      <c r="E1007" s="89"/>
      <c r="F1007" s="89"/>
      <c r="G1007" s="88"/>
      <c r="H1007" s="228"/>
    </row>
    <row r="1008" spans="1:8">
      <c r="B1008"/>
      <c r="C1008"/>
      <c r="D1008"/>
      <c r="E1008" s="89"/>
      <c r="F1008" s="89"/>
      <c r="G1008" s="88"/>
      <c r="H1008" s="229"/>
    </row>
    <row r="1009" spans="1:8">
      <c r="A1009" s="126"/>
      <c r="B1009" s="102"/>
      <c r="C1009" s="102"/>
      <c r="D1009" s="102"/>
      <c r="E1009" s="89"/>
      <c r="F1009" s="89"/>
      <c r="G1009" s="88"/>
      <c r="H1009" s="228"/>
    </row>
    <row r="1010" spans="1:8">
      <c r="B1010"/>
      <c r="C1010"/>
      <c r="D1010"/>
      <c r="E1010" s="89"/>
      <c r="F1010" s="89"/>
      <c r="G1010" s="88"/>
      <c r="H1010" s="229"/>
    </row>
    <row r="1011" spans="1:8">
      <c r="B1011"/>
      <c r="C1011"/>
      <c r="D1011"/>
      <c r="E1011" s="89"/>
      <c r="F1011" s="89"/>
      <c r="G1011" s="88"/>
      <c r="H1011" s="229"/>
    </row>
    <row r="1012" spans="1:8">
      <c r="A1012" s="102"/>
      <c r="B1012" s="102"/>
      <c r="C1012" s="102"/>
      <c r="D1012" s="102"/>
      <c r="E1012" s="89"/>
      <c r="F1012" s="89"/>
      <c r="G1012" s="88"/>
      <c r="H1012" s="228"/>
    </row>
    <row r="1013" spans="1:8">
      <c r="A1013" s="102"/>
      <c r="B1013" s="102"/>
      <c r="C1013" s="102"/>
      <c r="D1013" s="102"/>
      <c r="E1013" s="89"/>
      <c r="F1013" s="89"/>
      <c r="G1013" s="88"/>
      <c r="H1013" s="228"/>
    </row>
    <row r="1014" spans="1:8">
      <c r="A1014" s="102"/>
      <c r="B1014" s="102"/>
      <c r="C1014" s="102"/>
      <c r="D1014" s="102"/>
      <c r="E1014" s="89"/>
      <c r="F1014" s="89"/>
      <c r="G1014" s="88"/>
      <c r="H1014" s="228"/>
    </row>
    <row r="1015" spans="1:8">
      <c r="A1015" s="102"/>
      <c r="B1015" s="102"/>
      <c r="C1015" s="102"/>
      <c r="D1015" s="102"/>
      <c r="E1015" s="89"/>
      <c r="F1015" s="89"/>
      <c r="G1015" s="90"/>
      <c r="H1015" s="102"/>
    </row>
    <row r="1016" spans="1:8">
      <c r="A1016" s="102"/>
      <c r="B1016" s="102"/>
      <c r="C1016" s="102"/>
      <c r="D1016" s="102"/>
      <c r="E1016" s="89"/>
      <c r="F1016" s="89"/>
      <c r="G1016" s="88"/>
      <c r="H1016" s="228"/>
    </row>
    <row r="1017" spans="1:8">
      <c r="A1017" s="102"/>
      <c r="B1017" s="102"/>
      <c r="C1017" s="102"/>
      <c r="D1017" s="102"/>
      <c r="E1017" s="89"/>
      <c r="F1017" s="89"/>
      <c r="G1017" s="90"/>
      <c r="H1017" s="102"/>
    </row>
    <row r="1018" spans="1:8">
      <c r="A1018" s="102"/>
      <c r="B1018" s="102"/>
      <c r="C1018" s="102"/>
      <c r="D1018" s="102"/>
      <c r="E1018" s="87"/>
      <c r="F1018" s="87"/>
      <c r="G1018" s="88"/>
      <c r="H1018" s="228"/>
    </row>
    <row r="1019" spans="1:8">
      <c r="B1019"/>
      <c r="C1019"/>
      <c r="D1019"/>
      <c r="E1019" s="89"/>
      <c r="F1019" s="89"/>
      <c r="G1019" s="88"/>
      <c r="H1019" s="229"/>
    </row>
    <row r="1020" spans="1:8">
      <c r="A1020" s="102"/>
      <c r="B1020" s="102"/>
      <c r="C1020" s="102"/>
      <c r="D1020" s="102"/>
      <c r="E1020" s="89"/>
      <c r="F1020" s="89"/>
      <c r="G1020" s="188"/>
      <c r="H1020" s="102"/>
    </row>
    <row r="1021" spans="1:8">
      <c r="A1021" s="102"/>
      <c r="B1021" s="102"/>
      <c r="C1021" s="102"/>
      <c r="D1021" s="102"/>
      <c r="E1021" s="89"/>
      <c r="F1021" s="89"/>
      <c r="G1021" s="90"/>
      <c r="H1021" s="102"/>
    </row>
    <row r="1022" spans="1:8">
      <c r="B1022"/>
      <c r="C1022"/>
      <c r="D1022"/>
      <c r="E1022" s="89"/>
      <c r="F1022" s="89"/>
      <c r="G1022" s="88"/>
      <c r="H1022" s="229"/>
    </row>
    <row r="1023" spans="1:8">
      <c r="A1023" s="102"/>
      <c r="B1023" s="102"/>
      <c r="C1023" s="102"/>
      <c r="D1023" s="102"/>
      <c r="E1023" s="89"/>
      <c r="F1023" s="89"/>
      <c r="G1023" s="89"/>
      <c r="H1023" s="102"/>
    </row>
    <row r="1024" spans="1:8">
      <c r="A1024" s="102"/>
      <c r="B1024" s="102"/>
      <c r="C1024" s="102"/>
      <c r="D1024" s="102"/>
      <c r="E1024" s="89"/>
      <c r="F1024" s="89"/>
      <c r="G1024" s="90"/>
      <c r="H1024" s="102"/>
    </row>
    <row r="1025" spans="1:8">
      <c r="A1025" s="102"/>
      <c r="B1025" s="102"/>
      <c r="C1025" s="102"/>
      <c r="D1025" s="102"/>
      <c r="E1025" s="89"/>
      <c r="F1025" s="89"/>
      <c r="G1025" s="88"/>
      <c r="H1025" s="228"/>
    </row>
    <row r="1026" spans="1:8">
      <c r="A1026" s="102"/>
      <c r="B1026" s="102"/>
      <c r="C1026" s="102"/>
      <c r="D1026" s="102"/>
      <c r="E1026" s="89"/>
      <c r="F1026" s="89"/>
      <c r="G1026" s="88"/>
      <c r="H1026" s="228"/>
    </row>
    <row r="1027" spans="1:8">
      <c r="A1027" s="102"/>
      <c r="B1027" s="102"/>
      <c r="C1027" s="102"/>
      <c r="D1027" s="102"/>
      <c r="E1027" s="89"/>
      <c r="F1027" s="89"/>
      <c r="G1027" s="88"/>
      <c r="H1027" s="228"/>
    </row>
    <row r="1028" spans="1:8">
      <c r="B1028"/>
      <c r="C1028"/>
      <c r="D1028"/>
      <c r="E1028" s="89"/>
      <c r="F1028" s="89"/>
      <c r="G1028" s="88"/>
      <c r="H1028" s="229"/>
    </row>
    <row r="1029" spans="1:8">
      <c r="A1029" s="102"/>
      <c r="B1029" s="102"/>
      <c r="C1029" s="102"/>
      <c r="D1029" s="102"/>
      <c r="E1029" s="89"/>
      <c r="F1029" s="89"/>
      <c r="G1029" s="88"/>
      <c r="H1029" s="228"/>
    </row>
    <row r="1030" spans="1:8">
      <c r="A1030" s="102"/>
      <c r="B1030" s="102"/>
      <c r="C1030" s="102"/>
      <c r="D1030" s="102"/>
      <c r="E1030" s="89"/>
      <c r="F1030" s="89"/>
      <c r="G1030" s="89"/>
      <c r="H1030" s="102"/>
    </row>
    <row r="1031" spans="1:8">
      <c r="A1031" s="102"/>
      <c r="B1031" s="102"/>
      <c r="C1031" s="102"/>
      <c r="D1031" s="102"/>
      <c r="E1031" s="89"/>
      <c r="F1031" s="89"/>
      <c r="G1031" s="90"/>
      <c r="H1031" s="102"/>
    </row>
    <row r="1032" spans="1:8">
      <c r="B1032"/>
      <c r="C1032"/>
      <c r="D1032"/>
      <c r="E1032" s="89"/>
      <c r="F1032" s="89"/>
      <c r="G1032" s="88"/>
      <c r="H1032" s="229"/>
    </row>
    <row r="1033" spans="1:8">
      <c r="A1033" s="102"/>
      <c r="B1033" s="102"/>
      <c r="C1033" s="102"/>
      <c r="D1033" s="102"/>
      <c r="E1033" s="89"/>
      <c r="F1033" s="89"/>
      <c r="G1033" s="88"/>
      <c r="H1033" s="228"/>
    </row>
    <row r="1034" spans="1:8">
      <c r="A1034" s="102"/>
      <c r="B1034" s="102"/>
      <c r="C1034" s="102"/>
      <c r="D1034" s="102"/>
      <c r="E1034" s="89"/>
      <c r="F1034" s="89"/>
      <c r="G1034" s="90"/>
      <c r="H1034" s="102"/>
    </row>
    <row r="1035" spans="1:8">
      <c r="A1035" s="102"/>
      <c r="B1035" s="102"/>
      <c r="C1035" s="102"/>
      <c r="D1035" s="102"/>
      <c r="E1035" s="89"/>
      <c r="F1035" s="89"/>
      <c r="G1035" s="90"/>
      <c r="H1035" s="102"/>
    </row>
    <row r="1036" spans="1:8">
      <c r="A1036" s="102"/>
      <c r="B1036" s="102"/>
      <c r="C1036" s="102"/>
      <c r="D1036" s="102"/>
      <c r="E1036" s="89"/>
      <c r="F1036" s="89"/>
      <c r="G1036" s="90"/>
      <c r="H1036" s="102"/>
    </row>
    <row r="1037" spans="1:8">
      <c r="A1037" s="102"/>
      <c r="B1037" s="102"/>
      <c r="C1037" s="102"/>
      <c r="D1037" s="102"/>
      <c r="E1037" s="89"/>
      <c r="F1037" s="89"/>
      <c r="G1037" s="90"/>
      <c r="H1037" s="102"/>
    </row>
    <row r="1038" spans="1:8">
      <c r="A1038" s="102"/>
      <c r="B1038" s="102"/>
      <c r="C1038" s="102"/>
      <c r="D1038" s="102"/>
      <c r="E1038" s="89"/>
      <c r="F1038" s="89"/>
      <c r="G1038" s="88"/>
      <c r="H1038" s="228"/>
    </row>
    <row r="1039" spans="1:8">
      <c r="A1039" s="102"/>
      <c r="B1039" s="102"/>
      <c r="C1039" s="102"/>
      <c r="D1039" s="102"/>
      <c r="E1039" s="89"/>
      <c r="F1039" s="89"/>
      <c r="G1039" s="88"/>
      <c r="H1039" s="228"/>
    </row>
    <row r="1040" spans="1:8">
      <c r="B1040"/>
      <c r="C1040"/>
      <c r="D1040"/>
      <c r="E1040" s="89"/>
      <c r="F1040" s="89"/>
      <c r="G1040" s="88"/>
      <c r="H1040" s="229"/>
    </row>
    <row r="1041" spans="1:8">
      <c r="B1041"/>
      <c r="C1041"/>
      <c r="D1041" s="89"/>
      <c r="E1041" s="89"/>
      <c r="F1041" s="89"/>
      <c r="G1041" s="88"/>
      <c r="H1041"/>
    </row>
    <row r="1042" spans="1:8">
      <c r="A1042" s="102"/>
      <c r="B1042" s="102"/>
      <c r="C1042" s="102"/>
      <c r="D1042" s="102"/>
      <c r="E1042" s="89"/>
      <c r="F1042" s="89"/>
      <c r="G1042" s="88"/>
      <c r="H1042" s="228"/>
    </row>
    <row r="1043" spans="1:8">
      <c r="A1043" s="102"/>
      <c r="B1043" s="102"/>
      <c r="C1043" s="102"/>
      <c r="D1043" s="102"/>
      <c r="E1043" s="89"/>
      <c r="F1043" s="89"/>
      <c r="G1043" s="90"/>
      <c r="H1043" s="102"/>
    </row>
    <row r="1044" spans="1:8">
      <c r="B1044"/>
      <c r="C1044"/>
      <c r="D1044"/>
      <c r="E1044" s="89"/>
      <c r="F1044" s="89"/>
      <c r="G1044" s="88"/>
      <c r="H1044" s="229"/>
    </row>
    <row r="1045" spans="1:8">
      <c r="A1045" s="102"/>
      <c r="B1045" s="102"/>
      <c r="C1045" s="102"/>
      <c r="D1045" s="102"/>
      <c r="E1045" s="89"/>
      <c r="F1045" s="89"/>
      <c r="G1045" s="88"/>
      <c r="H1045" s="228"/>
    </row>
    <row r="1046" spans="1:8">
      <c r="A1046" s="126"/>
      <c r="B1046" s="102"/>
      <c r="C1046" s="102"/>
      <c r="D1046" s="102"/>
      <c r="E1046" s="89"/>
      <c r="F1046" s="89"/>
      <c r="G1046" s="90"/>
      <c r="H1046" s="102"/>
    </row>
    <row r="1047" spans="1:8">
      <c r="A1047" s="102"/>
      <c r="B1047" s="102"/>
      <c r="C1047" s="102"/>
      <c r="D1047" s="102"/>
      <c r="E1047" s="89"/>
      <c r="F1047" s="89"/>
      <c r="G1047" s="90"/>
      <c r="H1047" s="102"/>
    </row>
    <row r="1048" spans="1:8">
      <c r="A1048" s="102"/>
      <c r="B1048" s="102"/>
      <c r="C1048" s="102"/>
      <c r="D1048" s="102"/>
      <c r="E1048" s="89"/>
      <c r="F1048" s="89"/>
      <c r="G1048" s="89"/>
      <c r="H1048" s="102"/>
    </row>
    <row r="1049" spans="1:8">
      <c r="A1049" s="102"/>
      <c r="B1049" s="102"/>
      <c r="C1049" s="102"/>
      <c r="D1049" s="102"/>
      <c r="E1049" s="235"/>
      <c r="F1049" s="235"/>
      <c r="G1049" s="90"/>
      <c r="H1049" s="102"/>
    </row>
    <row r="1050" spans="1:8">
      <c r="A1050" s="102"/>
      <c r="B1050" s="102"/>
      <c r="C1050" s="102"/>
      <c r="D1050" s="102"/>
      <c r="E1050" s="235"/>
      <c r="F1050" s="235"/>
      <c r="G1050" s="90"/>
      <c r="H1050" s="102"/>
    </row>
    <row r="1051" spans="1:8">
      <c r="A1051" s="102"/>
      <c r="B1051" s="102"/>
      <c r="C1051" s="102"/>
      <c r="D1051" s="102"/>
      <c r="E1051" s="89"/>
      <c r="F1051" s="89"/>
      <c r="G1051" s="90"/>
      <c r="H1051" s="102"/>
    </row>
    <row r="1052" spans="1:8">
      <c r="A1052" s="102"/>
      <c r="B1052" s="102"/>
      <c r="C1052" s="102"/>
      <c r="D1052" s="102"/>
      <c r="E1052" s="89"/>
      <c r="F1052" s="89"/>
      <c r="G1052" s="90"/>
      <c r="H1052" s="102"/>
    </row>
    <row r="1053" spans="1:8">
      <c r="B1053"/>
      <c r="C1053"/>
      <c r="D1053"/>
      <c r="E1053" s="89"/>
      <c r="F1053" s="89"/>
      <c r="G1053" s="88"/>
      <c r="H1053" s="229"/>
    </row>
    <row r="1054" spans="1:8">
      <c r="A1054" s="102"/>
      <c r="B1054" s="102"/>
      <c r="C1054" s="102"/>
      <c r="D1054" s="102"/>
      <c r="E1054" s="89"/>
      <c r="F1054" s="89"/>
      <c r="G1054" s="88"/>
      <c r="H1054" s="228"/>
    </row>
    <row r="1055" spans="1:8">
      <c r="A1055" s="102"/>
      <c r="B1055" s="102"/>
      <c r="C1055" s="102"/>
      <c r="D1055" s="102"/>
      <c r="E1055" s="89"/>
      <c r="F1055" s="89"/>
      <c r="G1055" s="90"/>
      <c r="H1055" s="102"/>
    </row>
    <row r="1056" spans="1:8">
      <c r="B1056"/>
      <c r="C1056"/>
      <c r="D1056"/>
      <c r="E1056" s="89"/>
      <c r="F1056" s="89"/>
      <c r="G1056" s="88"/>
      <c r="H1056" s="229"/>
    </row>
    <row r="1057" spans="1:8">
      <c r="A1057" s="102"/>
      <c r="B1057" s="102"/>
      <c r="C1057" s="102"/>
      <c r="D1057" s="102"/>
      <c r="E1057" s="89"/>
      <c r="F1057" s="89"/>
      <c r="G1057" s="88"/>
      <c r="H1057" s="228"/>
    </row>
    <row r="1058" spans="1:8">
      <c r="A1058" s="102"/>
      <c r="B1058" s="102"/>
      <c r="C1058" s="102"/>
      <c r="D1058" s="102"/>
      <c r="E1058" s="89"/>
      <c r="F1058" s="89"/>
      <c r="G1058" s="90"/>
      <c r="H1058" s="102"/>
    </row>
    <row r="1059" spans="1:8">
      <c r="A1059" s="102"/>
      <c r="B1059" s="102"/>
      <c r="C1059" s="102"/>
      <c r="D1059" s="102"/>
      <c r="E1059" s="89"/>
      <c r="F1059" s="89"/>
      <c r="G1059" s="90"/>
      <c r="H1059" s="102"/>
    </row>
    <row r="1060" spans="1:8">
      <c r="A1060" s="102"/>
      <c r="B1060" s="102"/>
      <c r="C1060" s="102"/>
      <c r="D1060" s="102"/>
      <c r="E1060" s="89"/>
      <c r="F1060" s="89"/>
      <c r="G1060" s="88"/>
      <c r="H1060" s="228"/>
    </row>
    <row r="1061" spans="1:8">
      <c r="B1061"/>
      <c r="C1061"/>
      <c r="D1061"/>
      <c r="E1061" s="89"/>
      <c r="F1061" s="89"/>
      <c r="G1061" s="88"/>
      <c r="H1061" s="229"/>
    </row>
    <row r="1062" spans="1:8">
      <c r="A1062" s="126"/>
      <c r="B1062" s="102"/>
      <c r="C1062" s="102"/>
      <c r="D1062" s="102"/>
      <c r="E1062" s="89"/>
      <c r="F1062" s="89"/>
      <c r="G1062" s="88"/>
      <c r="H1062" s="228"/>
    </row>
    <row r="1063" spans="1:8">
      <c r="A1063" s="102"/>
      <c r="B1063" s="102"/>
      <c r="C1063" s="102"/>
      <c r="D1063" s="102"/>
      <c r="E1063" s="89"/>
      <c r="F1063" s="89"/>
      <c r="G1063" s="90"/>
      <c r="H1063" s="102"/>
    </row>
    <row r="1064" spans="1:8">
      <c r="B1064"/>
      <c r="C1064"/>
      <c r="D1064"/>
      <c r="E1064" s="89"/>
      <c r="F1064" s="89"/>
      <c r="G1064" s="88"/>
      <c r="H1064" s="229"/>
    </row>
    <row r="1065" spans="1:8">
      <c r="A1065" s="102"/>
      <c r="B1065" s="102"/>
      <c r="C1065" s="102"/>
      <c r="D1065" s="102"/>
      <c r="E1065" s="89"/>
      <c r="F1065" s="89"/>
      <c r="G1065" s="90"/>
      <c r="H1065" s="102"/>
    </row>
    <row r="1066" spans="1:8">
      <c r="B1066"/>
      <c r="C1066"/>
      <c r="D1066"/>
      <c r="E1066" s="89"/>
      <c r="F1066" s="89"/>
      <c r="G1066" s="88"/>
      <c r="H1066" s="229"/>
    </row>
    <row r="1067" spans="1:8">
      <c r="A1067" s="102"/>
      <c r="B1067" s="102"/>
      <c r="C1067" s="102"/>
      <c r="D1067" s="102"/>
      <c r="E1067" s="89"/>
      <c r="F1067" s="89"/>
      <c r="G1067" s="88"/>
      <c r="H1067" s="228"/>
    </row>
    <row r="1068" spans="1:8">
      <c r="A1068" s="102"/>
      <c r="B1068" s="102"/>
      <c r="C1068" s="102"/>
      <c r="D1068" s="102"/>
      <c r="E1068" s="89"/>
      <c r="F1068" s="89"/>
      <c r="G1068" s="88"/>
      <c r="H1068" s="228"/>
    </row>
    <row r="1069" spans="1:8">
      <c r="A1069" s="102"/>
      <c r="B1069" s="102"/>
      <c r="C1069" s="102"/>
      <c r="D1069" s="102"/>
      <c r="E1069" s="89"/>
      <c r="F1069" s="89"/>
      <c r="G1069" s="88"/>
      <c r="H1069" s="228"/>
    </row>
    <row r="1070" spans="1:8">
      <c r="A1070" s="102"/>
      <c r="B1070" s="102"/>
      <c r="C1070" s="102"/>
      <c r="D1070" s="102"/>
      <c r="E1070" s="89"/>
      <c r="F1070" s="89"/>
      <c r="G1070" s="88"/>
      <c r="H1070" s="228"/>
    </row>
    <row r="1071" spans="1:8">
      <c r="A1071" s="102"/>
      <c r="B1071" s="102"/>
      <c r="C1071" s="102"/>
      <c r="D1071" s="102"/>
      <c r="E1071" s="89"/>
      <c r="F1071" s="89"/>
      <c r="G1071" s="90"/>
      <c r="H1071" s="102"/>
    </row>
    <row r="1072" spans="1:8">
      <c r="A1072" s="102"/>
      <c r="B1072" s="102"/>
      <c r="C1072" s="102"/>
      <c r="D1072" s="102"/>
      <c r="E1072" s="87"/>
      <c r="F1072" s="87"/>
      <c r="G1072" s="88"/>
      <c r="H1072" s="228"/>
    </row>
    <row r="1073" spans="1:8">
      <c r="B1073"/>
      <c r="C1073"/>
      <c r="D1073"/>
      <c r="E1073" s="89"/>
      <c r="F1073" s="89"/>
      <c r="G1073" s="88"/>
      <c r="H1073" s="229"/>
    </row>
    <row r="1074" spans="1:8">
      <c r="A1074" s="102"/>
      <c r="B1074" s="102"/>
      <c r="C1074" s="102"/>
      <c r="D1074" s="102"/>
      <c r="E1074" s="89"/>
      <c r="F1074" s="89"/>
      <c r="G1074" s="90"/>
      <c r="H1074" s="102"/>
    </row>
    <row r="1075" spans="1:8">
      <c r="B1075"/>
      <c r="C1075"/>
      <c r="D1075"/>
      <c r="E1075" s="89"/>
      <c r="F1075" s="89"/>
      <c r="G1075" s="88"/>
      <c r="H1075" s="229"/>
    </row>
    <row r="1076" spans="1:8">
      <c r="A1076" s="102"/>
      <c r="B1076" s="102"/>
      <c r="C1076" s="102"/>
      <c r="D1076" s="102"/>
      <c r="E1076" s="89"/>
      <c r="F1076" s="89"/>
      <c r="G1076" s="90"/>
      <c r="H1076" s="102"/>
    </row>
    <row r="1077" spans="1:8">
      <c r="A1077" s="102"/>
      <c r="B1077" s="102"/>
      <c r="C1077" s="102"/>
      <c r="D1077" s="102"/>
      <c r="E1077" s="89"/>
      <c r="F1077" s="89"/>
      <c r="G1077" s="88"/>
      <c r="H1077" s="228"/>
    </row>
    <row r="1078" spans="1:8">
      <c r="A1078" s="102"/>
      <c r="B1078" s="102"/>
      <c r="C1078" s="102"/>
      <c r="D1078" s="102"/>
      <c r="E1078" s="89"/>
      <c r="F1078" s="89"/>
      <c r="G1078" s="88"/>
      <c r="H1078" s="228"/>
    </row>
    <row r="1079" spans="1:8">
      <c r="A1079" s="102"/>
      <c r="B1079" s="102"/>
      <c r="C1079" s="102"/>
      <c r="D1079" s="102"/>
      <c r="E1079" s="89"/>
      <c r="F1079" s="89"/>
      <c r="G1079" s="88"/>
      <c r="H1079" s="228"/>
    </row>
    <row r="1080" spans="1:8">
      <c r="A1080" s="102"/>
      <c r="B1080" s="102"/>
      <c r="C1080" s="102"/>
      <c r="D1080" s="102"/>
      <c r="E1080" s="89"/>
      <c r="F1080" s="89"/>
      <c r="G1080" s="90"/>
      <c r="H1080" s="102"/>
    </row>
    <row r="1081" spans="1:8">
      <c r="B1081"/>
      <c r="C1081"/>
      <c r="D1081"/>
      <c r="E1081" s="89"/>
      <c r="F1081" s="89"/>
      <c r="G1081" s="88"/>
      <c r="H1081" s="229"/>
    </row>
    <row r="1082" spans="1:8">
      <c r="A1082" s="102"/>
      <c r="B1082" s="102"/>
      <c r="C1082" s="102"/>
      <c r="D1082" s="102"/>
      <c r="E1082" s="89"/>
      <c r="F1082" s="89"/>
      <c r="G1082" s="90"/>
      <c r="H1082" s="102"/>
    </row>
    <row r="1083" spans="1:8">
      <c r="B1083"/>
      <c r="C1083"/>
      <c r="D1083"/>
      <c r="E1083" s="89"/>
      <c r="F1083" s="89"/>
      <c r="G1083" s="88"/>
      <c r="H1083" s="229"/>
    </row>
    <row r="1084" spans="1:8">
      <c r="A1084" s="102"/>
      <c r="B1084" s="102"/>
      <c r="C1084" s="102"/>
      <c r="D1084" s="102"/>
      <c r="E1084" s="89"/>
      <c r="F1084" s="89"/>
      <c r="G1084" s="88"/>
      <c r="H1084" s="228"/>
    </row>
    <row r="1085" spans="1:8">
      <c r="A1085" s="102"/>
      <c r="B1085" s="102"/>
      <c r="C1085" s="102"/>
      <c r="D1085" s="102"/>
      <c r="E1085" s="89"/>
      <c r="F1085" s="89"/>
      <c r="G1085" s="88"/>
      <c r="H1085" s="228"/>
    </row>
    <row r="1086" spans="1:8">
      <c r="A1086" s="102"/>
      <c r="B1086" s="102"/>
      <c r="C1086" s="102"/>
      <c r="D1086" s="102"/>
      <c r="E1086" s="89"/>
      <c r="F1086" s="89"/>
      <c r="G1086" s="90"/>
      <c r="H1086" s="102"/>
    </row>
    <row r="1087" spans="1:8">
      <c r="A1087" s="102"/>
      <c r="B1087" s="102"/>
      <c r="C1087" s="102"/>
      <c r="D1087" s="102"/>
      <c r="E1087" s="89"/>
      <c r="F1087" s="89"/>
      <c r="G1087" s="90"/>
      <c r="H1087" s="102"/>
    </row>
    <row r="1088" spans="1:8">
      <c r="A1088" s="102"/>
      <c r="B1088" s="102"/>
      <c r="C1088" s="102"/>
      <c r="D1088" s="102"/>
      <c r="E1088" s="89"/>
      <c r="F1088" s="89"/>
      <c r="G1088" s="90"/>
      <c r="H1088" s="102"/>
    </row>
    <row r="1089" spans="1:8">
      <c r="A1089" s="102"/>
      <c r="B1089" s="102"/>
      <c r="C1089" s="102"/>
      <c r="D1089" s="102"/>
      <c r="E1089" s="89"/>
      <c r="F1089" s="89"/>
      <c r="G1089" s="88"/>
      <c r="H1089" s="228"/>
    </row>
    <row r="1090" spans="1:8">
      <c r="A1090" s="102"/>
      <c r="B1090" s="102"/>
      <c r="C1090" s="102"/>
      <c r="D1090" s="102"/>
      <c r="E1090" s="89"/>
      <c r="F1090" s="89"/>
      <c r="G1090" s="88"/>
      <c r="H1090" s="228"/>
    </row>
    <row r="1091" spans="1:8">
      <c r="A1091" s="102"/>
      <c r="B1091" s="102"/>
      <c r="C1091" s="102"/>
      <c r="D1091" s="102"/>
      <c r="E1091" s="89"/>
      <c r="F1091" s="89"/>
      <c r="G1091" s="88"/>
      <c r="H1091" s="228"/>
    </row>
    <row r="1092" spans="1:8">
      <c r="A1092" s="102"/>
      <c r="B1092" s="102"/>
      <c r="C1092" s="102"/>
      <c r="D1092" s="102"/>
      <c r="E1092" s="89"/>
      <c r="F1092" s="89"/>
      <c r="G1092" s="90"/>
      <c r="H1092" s="102"/>
    </row>
    <row r="1093" spans="1:8">
      <c r="A1093" s="102"/>
      <c r="B1093" s="102"/>
      <c r="C1093" s="102"/>
      <c r="D1093" s="102"/>
      <c r="E1093" s="89"/>
      <c r="F1093" s="89"/>
      <c r="G1093" s="90"/>
      <c r="H1093" s="102"/>
    </row>
    <row r="1094" spans="1:8">
      <c r="A1094" s="102"/>
      <c r="B1094" s="102"/>
      <c r="C1094" s="102"/>
      <c r="D1094" s="102"/>
      <c r="E1094" s="89"/>
      <c r="F1094" s="89"/>
      <c r="G1094" s="90"/>
      <c r="H1094" s="102"/>
    </row>
    <row r="1095" spans="1:8">
      <c r="A1095" s="126"/>
      <c r="B1095" s="102"/>
      <c r="C1095" s="102"/>
      <c r="D1095" s="102"/>
      <c r="E1095" s="89"/>
      <c r="F1095" s="89"/>
      <c r="G1095" s="88"/>
      <c r="H1095" s="228"/>
    </row>
    <row r="1096" spans="1:8">
      <c r="A1096" s="102"/>
      <c r="B1096" s="102"/>
      <c r="C1096" s="102"/>
      <c r="D1096" s="102"/>
      <c r="E1096" s="89"/>
      <c r="F1096" s="89"/>
      <c r="G1096" s="90"/>
      <c r="H1096" s="102"/>
    </row>
    <row r="1097" spans="1:8">
      <c r="A1097" s="102"/>
      <c r="B1097" s="102"/>
      <c r="C1097" s="102"/>
      <c r="D1097" s="102"/>
      <c r="E1097" s="89"/>
      <c r="F1097" s="89"/>
      <c r="G1097" s="90"/>
      <c r="H1097" s="102"/>
    </row>
    <row r="1098" spans="1:8">
      <c r="A1098" s="102"/>
      <c r="B1098" s="102"/>
      <c r="C1098" s="102"/>
      <c r="D1098" s="102"/>
      <c r="E1098" s="89"/>
      <c r="F1098" s="89"/>
      <c r="G1098" s="90"/>
      <c r="H1098" s="102"/>
    </row>
    <row r="1099" spans="1:8">
      <c r="A1099" s="102"/>
      <c r="B1099" s="102"/>
      <c r="C1099" s="102"/>
      <c r="D1099" s="102"/>
      <c r="E1099" s="87"/>
      <c r="F1099" s="87"/>
      <c r="G1099" s="88"/>
      <c r="H1099" s="228"/>
    </row>
    <row r="1100" spans="1:8">
      <c r="B1100"/>
      <c r="C1100"/>
      <c r="D1100"/>
      <c r="E1100" s="89"/>
      <c r="F1100" s="89"/>
      <c r="G1100" s="88"/>
      <c r="H1100" s="229"/>
    </row>
    <row r="1101" spans="1:8">
      <c r="A1101" s="102"/>
      <c r="B1101" s="102"/>
      <c r="C1101" s="102"/>
      <c r="D1101" s="102"/>
      <c r="E1101" s="89"/>
      <c r="F1101" s="89"/>
      <c r="G1101" s="88"/>
      <c r="H1101" s="228"/>
    </row>
    <row r="1102" spans="1:8">
      <c r="A1102" s="102"/>
      <c r="B1102" s="102"/>
      <c r="C1102" s="102"/>
      <c r="D1102" s="102"/>
      <c r="E1102" s="87"/>
      <c r="F1102" s="87"/>
      <c r="G1102" s="88"/>
      <c r="H1102" s="228"/>
    </row>
    <row r="1103" spans="1:8">
      <c r="A1103" s="102"/>
      <c r="B1103" s="102"/>
      <c r="C1103" s="102"/>
      <c r="D1103" s="102"/>
      <c r="E1103" s="89"/>
      <c r="F1103" s="89"/>
      <c r="G1103" s="90"/>
      <c r="H1103" s="102"/>
    </row>
    <row r="1104" spans="1:8">
      <c r="A1104" s="102"/>
      <c r="B1104" s="102"/>
      <c r="C1104" s="102"/>
      <c r="D1104" s="102"/>
      <c r="E1104" s="89"/>
      <c r="F1104" s="89"/>
      <c r="G1104" s="90"/>
      <c r="H1104" s="102"/>
    </row>
    <row r="1105" spans="1:8">
      <c r="A1105" s="102"/>
      <c r="B1105" s="102"/>
      <c r="C1105" s="102"/>
      <c r="D1105" s="102"/>
      <c r="E1105" s="87"/>
      <c r="F1105" s="87"/>
      <c r="G1105" s="88"/>
      <c r="H1105" s="228"/>
    </row>
    <row r="1106" spans="1:8">
      <c r="A1106" s="102"/>
      <c r="B1106" s="102"/>
      <c r="C1106" s="102"/>
      <c r="D1106" s="102"/>
      <c r="E1106" s="89"/>
      <c r="F1106" s="87"/>
      <c r="G1106" s="88"/>
      <c r="H1106" s="230"/>
    </row>
    <row r="1107" spans="1:8">
      <c r="B1107"/>
      <c r="C1107"/>
      <c r="D1107"/>
      <c r="E1107" s="89"/>
      <c r="F1107" s="89"/>
      <c r="G1107" s="88"/>
      <c r="H1107" s="230"/>
    </row>
    <row r="1108" spans="1:8">
      <c r="A1108" s="102"/>
      <c r="B1108" s="102"/>
      <c r="C1108" s="102"/>
      <c r="D1108" s="102"/>
      <c r="E1108" s="89"/>
      <c r="F1108" s="89"/>
      <c r="G1108" s="90"/>
      <c r="H1108" s="102"/>
    </row>
    <row r="1109" spans="1:8">
      <c r="A1109" s="102"/>
      <c r="B1109" s="102"/>
      <c r="C1109" s="102"/>
      <c r="D1109" s="102"/>
      <c r="E1109" s="89"/>
      <c r="F1109" s="89"/>
      <c r="G1109" s="90"/>
      <c r="H1109" s="102"/>
    </row>
    <row r="1110" spans="1:8">
      <c r="A1110" s="102"/>
      <c r="B1110" s="102"/>
      <c r="C1110" s="102"/>
      <c r="D1110" s="102"/>
      <c r="E1110" s="89"/>
      <c r="F1110" s="89"/>
      <c r="G1110" s="88"/>
      <c r="H1110" s="230"/>
    </row>
    <row r="1111" spans="1:8">
      <c r="A1111" s="102"/>
      <c r="B1111" s="102"/>
      <c r="C1111" s="102"/>
      <c r="D1111" s="102"/>
      <c r="E1111" s="89"/>
      <c r="F1111" s="89"/>
      <c r="G1111" s="90"/>
      <c r="H1111" s="102"/>
    </row>
    <row r="1112" spans="1:8">
      <c r="A1112" s="102"/>
      <c r="B1112" s="102"/>
      <c r="C1112" s="102"/>
      <c r="D1112" s="102"/>
      <c r="E1112" s="89"/>
      <c r="F1112" s="89"/>
      <c r="G1112" s="90"/>
      <c r="H1112" s="102"/>
    </row>
    <row r="1113" spans="1:8">
      <c r="A1113" s="102"/>
      <c r="B1113" s="102"/>
      <c r="C1113" s="102"/>
      <c r="D1113" s="102"/>
      <c r="E1113" s="89"/>
      <c r="F1113" s="89"/>
      <c r="G1113" s="90"/>
      <c r="H1113" s="102"/>
    </row>
    <row r="1114" spans="1:8">
      <c r="A1114" s="102"/>
      <c r="B1114" s="102"/>
      <c r="C1114" s="102"/>
      <c r="D1114" s="102"/>
      <c r="E1114" s="89"/>
      <c r="F1114" s="89"/>
      <c r="G1114" s="90"/>
      <c r="H1114" s="102"/>
    </row>
    <row r="1115" spans="1:8">
      <c r="A1115" s="102"/>
      <c r="B1115" s="102"/>
      <c r="C1115" s="102"/>
      <c r="D1115" s="102"/>
      <c r="E1115" s="89"/>
      <c r="F1115" s="87"/>
      <c r="G1115" s="88"/>
      <c r="H1115" s="230"/>
    </row>
    <row r="1116" spans="1:8">
      <c r="A1116" s="102"/>
      <c r="B1116" s="102"/>
      <c r="C1116" s="102"/>
      <c r="D1116" s="102"/>
      <c r="E1116" s="89"/>
      <c r="F1116" s="89"/>
      <c r="G1116" s="88"/>
      <c r="H1116" s="230"/>
    </row>
    <row r="1117" spans="1:8">
      <c r="A1117" s="102"/>
      <c r="B1117" s="102"/>
      <c r="C1117" s="102"/>
      <c r="D1117" s="102"/>
      <c r="E1117" s="89"/>
      <c r="F1117" s="89"/>
      <c r="G1117" s="88"/>
      <c r="H1117" s="230"/>
    </row>
    <row r="1118" spans="1:8">
      <c r="A1118" s="102"/>
      <c r="B1118" s="102"/>
      <c r="C1118" s="102"/>
      <c r="D1118" s="102"/>
      <c r="E1118" s="89"/>
      <c r="F1118" s="89"/>
      <c r="G1118" s="88"/>
      <c r="H1118" s="230"/>
    </row>
    <row r="1119" spans="1:8">
      <c r="A1119" s="102"/>
      <c r="B1119" s="102"/>
      <c r="C1119" s="102"/>
      <c r="D1119" s="102"/>
      <c r="E1119" s="89"/>
      <c r="F1119" s="89"/>
      <c r="G1119" s="90"/>
      <c r="H1119" s="102"/>
    </row>
    <row r="1120" spans="1:8">
      <c r="A1120" s="102"/>
      <c r="B1120" s="102"/>
      <c r="C1120" s="102"/>
      <c r="D1120" s="102"/>
      <c r="E1120" s="89"/>
      <c r="F1120" s="89"/>
      <c r="G1120" s="90"/>
      <c r="H1120" s="102"/>
    </row>
    <row r="1121" spans="1:8">
      <c r="A1121" s="102"/>
      <c r="B1121" s="102"/>
      <c r="C1121" s="102"/>
      <c r="D1121" s="102"/>
      <c r="E1121" s="89"/>
      <c r="F1121" s="89"/>
      <c r="G1121" s="90"/>
      <c r="H1121" s="102"/>
    </row>
    <row r="1122" spans="1:8">
      <c r="A1122" s="102"/>
      <c r="B1122" s="102"/>
      <c r="C1122" s="102"/>
      <c r="D1122" s="102"/>
      <c r="E1122" s="89"/>
      <c r="F1122" s="89"/>
      <c r="G1122" s="88"/>
      <c r="H1122" s="230"/>
    </row>
    <row r="1123" spans="1:8">
      <c r="A1123" s="102"/>
      <c r="B1123" s="102"/>
      <c r="C1123" s="102"/>
      <c r="D1123" s="102"/>
      <c r="E1123" s="89"/>
      <c r="F1123" s="89"/>
      <c r="G1123" s="90"/>
      <c r="H1123" s="102"/>
    </row>
    <row r="1124" spans="1:8">
      <c r="A1124" s="102"/>
      <c r="B1124" s="102"/>
      <c r="C1124" s="102"/>
      <c r="D1124" s="102"/>
      <c r="E1124" s="89"/>
      <c r="F1124" s="89"/>
      <c r="G1124" s="88"/>
      <c r="H1124" s="230"/>
    </row>
    <row r="1125" spans="1:8">
      <c r="A1125" s="102"/>
      <c r="B1125" s="102"/>
      <c r="C1125" s="102"/>
      <c r="D1125" s="102"/>
      <c r="E1125" s="89"/>
      <c r="F1125" s="89"/>
      <c r="G1125" s="89"/>
      <c r="H1125" s="102"/>
    </row>
    <row r="1126" spans="1:8">
      <c r="A1126" s="102"/>
      <c r="B1126" s="102"/>
      <c r="C1126" s="102"/>
      <c r="D1126" s="102"/>
      <c r="E1126" s="89"/>
      <c r="F1126" s="89"/>
      <c r="G1126" s="90"/>
      <c r="H1126" s="102"/>
    </row>
    <row r="1127" spans="1:8">
      <c r="A1127" s="102"/>
      <c r="B1127" s="102"/>
      <c r="C1127" s="102"/>
      <c r="D1127" s="102"/>
      <c r="E1127" s="89"/>
      <c r="F1127" s="89"/>
      <c r="G1127" s="90"/>
      <c r="H1127" s="102"/>
    </row>
    <row r="1128" spans="1:8">
      <c r="A1128" s="102"/>
      <c r="B1128" s="102"/>
      <c r="C1128" s="102"/>
      <c r="D1128" s="102"/>
      <c r="E1128" s="89"/>
      <c r="F1128" s="89"/>
      <c r="G1128" s="88"/>
      <c r="H1128" s="230"/>
    </row>
    <row r="1129" spans="1:8">
      <c r="A1129" s="102"/>
      <c r="B1129" s="102"/>
      <c r="C1129" s="102"/>
      <c r="D1129" s="102"/>
      <c r="E1129" s="89"/>
      <c r="F1129" s="89"/>
      <c r="G1129" s="90"/>
      <c r="H1129" s="102"/>
    </row>
    <row r="1130" spans="1:8">
      <c r="B1130"/>
      <c r="C1130"/>
      <c r="D1130"/>
      <c r="E1130" s="89"/>
      <c r="F1130" s="89"/>
      <c r="G1130" s="90"/>
      <c r="H1130"/>
    </row>
    <row r="1131" spans="1:8">
      <c r="A1131" s="102"/>
      <c r="B1131" s="102"/>
      <c r="C1131" s="102"/>
      <c r="D1131" s="102"/>
      <c r="E1131" s="89"/>
      <c r="F1131" s="89"/>
      <c r="G1131" s="90"/>
      <c r="H1131" s="102"/>
    </row>
    <row r="1132" spans="1:8">
      <c r="A1132" s="102"/>
      <c r="B1132" s="102"/>
      <c r="C1132" s="102"/>
      <c r="D1132" s="102"/>
      <c r="E1132" s="89"/>
      <c r="F1132" s="89"/>
      <c r="G1132" s="90"/>
      <c r="H1132" s="102"/>
    </row>
    <row r="1133" spans="1:8">
      <c r="A1133" s="102"/>
      <c r="B1133" s="102"/>
      <c r="C1133" s="102"/>
      <c r="D1133" s="102"/>
      <c r="E1133" s="89"/>
      <c r="F1133" s="89"/>
      <c r="G1133" s="88"/>
      <c r="H1133" s="230"/>
    </row>
    <row r="1134" spans="1:8">
      <c r="A1134" s="102"/>
      <c r="B1134" s="102"/>
      <c r="C1134" s="102"/>
      <c r="D1134" s="102"/>
      <c r="E1134" s="89"/>
      <c r="F1134" s="89"/>
      <c r="G1134" s="90"/>
      <c r="H1134" s="102"/>
    </row>
    <row r="1135" spans="1:8">
      <c r="A1135" s="102"/>
      <c r="B1135" s="102"/>
      <c r="C1135" s="102"/>
      <c r="D1135" s="102"/>
      <c r="E1135" s="89"/>
      <c r="F1135" s="89"/>
      <c r="G1135" s="88"/>
      <c r="H1135" s="230"/>
    </row>
    <row r="1136" spans="1:8">
      <c r="A1136" s="102"/>
      <c r="B1136" s="102"/>
      <c r="C1136" s="102"/>
      <c r="D1136" s="102"/>
      <c r="E1136" s="89"/>
      <c r="F1136" s="89"/>
      <c r="G1136" s="88"/>
      <c r="H1136" s="230"/>
    </row>
    <row r="1137" spans="1:8">
      <c r="A1137" s="102"/>
      <c r="B1137" s="102"/>
      <c r="C1137" s="102"/>
      <c r="D1137" s="102"/>
      <c r="E1137" s="89"/>
      <c r="F1137" s="89"/>
      <c r="G1137" s="90"/>
      <c r="H1137" s="102"/>
    </row>
    <row r="1138" spans="1:8">
      <c r="A1138" s="102"/>
      <c r="B1138" s="102"/>
      <c r="C1138" s="102"/>
      <c r="D1138" s="102"/>
      <c r="E1138" s="89"/>
      <c r="F1138" s="89"/>
      <c r="G1138" s="90"/>
      <c r="H1138" s="102"/>
    </row>
    <row r="1139" spans="1:8">
      <c r="A1139" s="102"/>
      <c r="B1139" s="102"/>
      <c r="C1139" s="102"/>
      <c r="D1139" s="102"/>
      <c r="E1139" s="89"/>
      <c r="F1139" s="89"/>
      <c r="G1139" s="90"/>
      <c r="H1139" s="102"/>
    </row>
    <row r="1140" spans="1:8">
      <c r="A1140" s="102"/>
      <c r="B1140" s="102"/>
      <c r="C1140" s="102"/>
      <c r="D1140" s="102"/>
      <c r="E1140" s="89"/>
      <c r="F1140" s="89"/>
      <c r="G1140" s="88"/>
      <c r="H1140" s="230"/>
    </row>
    <row r="1141" spans="1:8">
      <c r="A1141" s="102"/>
      <c r="B1141" s="102"/>
      <c r="C1141" s="102"/>
      <c r="D1141" s="102"/>
      <c r="E1141" s="89"/>
      <c r="F1141" s="89"/>
      <c r="G1141" s="90"/>
      <c r="H1141" s="102"/>
    </row>
    <row r="1142" spans="1:8">
      <c r="A1142" s="102"/>
      <c r="B1142" s="102"/>
      <c r="C1142" s="102"/>
      <c r="D1142" s="102"/>
      <c r="E1142" s="89"/>
      <c r="F1142" s="89"/>
      <c r="G1142" s="90"/>
      <c r="H1142" s="102"/>
    </row>
    <row r="1143" spans="1:8">
      <c r="A1143" s="102"/>
      <c r="B1143" s="102"/>
      <c r="C1143" s="102"/>
      <c r="D1143" s="102"/>
      <c r="E1143" s="89"/>
      <c r="F1143" s="89"/>
      <c r="G1143" s="88"/>
      <c r="H1143" s="230"/>
    </row>
    <row r="1144" spans="1:8">
      <c r="A1144" s="126"/>
      <c r="B1144" s="102"/>
      <c r="C1144" s="102"/>
      <c r="D1144" s="102"/>
      <c r="E1144" s="89"/>
      <c r="F1144" s="89"/>
      <c r="G1144" s="88"/>
      <c r="H1144" s="230"/>
    </row>
    <row r="1145" spans="1:8">
      <c r="A1145" s="126"/>
      <c r="B1145" s="102"/>
      <c r="C1145" s="102"/>
      <c r="D1145" s="102"/>
      <c r="E1145" s="89"/>
      <c r="F1145" s="89"/>
      <c r="G1145" s="88"/>
      <c r="H1145" s="230"/>
    </row>
    <row r="1146" spans="1:8">
      <c r="A1146" s="102"/>
      <c r="B1146" s="102"/>
      <c r="C1146" s="102"/>
      <c r="D1146" s="102"/>
      <c r="E1146" s="89"/>
      <c r="F1146" s="87"/>
      <c r="G1146" s="88"/>
      <c r="H1146" s="230"/>
    </row>
    <row r="1147" spans="1:8">
      <c r="A1147" s="102"/>
      <c r="B1147" s="102"/>
      <c r="C1147" s="102"/>
      <c r="D1147" s="102"/>
      <c r="E1147" s="89"/>
      <c r="F1147" s="89"/>
      <c r="G1147" s="90"/>
      <c r="H1147" s="102"/>
    </row>
    <row r="1148" spans="1:8">
      <c r="B1148"/>
      <c r="C1148"/>
      <c r="D1148"/>
      <c r="E1148" s="89"/>
      <c r="F1148" s="89"/>
      <c r="G1148" s="90"/>
      <c r="H1148"/>
    </row>
    <row r="1149" spans="1:8">
      <c r="A1149" s="102"/>
      <c r="B1149" s="102"/>
      <c r="C1149" s="102"/>
      <c r="D1149" s="102"/>
      <c r="E1149" s="89"/>
      <c r="F1149" s="89"/>
      <c r="G1149" s="90"/>
      <c r="H1149" s="102"/>
    </row>
    <row r="1150" spans="1:8">
      <c r="A1150" s="102"/>
      <c r="B1150" s="102"/>
      <c r="C1150" s="102"/>
      <c r="D1150" s="102"/>
      <c r="E1150" s="89"/>
      <c r="F1150" s="89"/>
      <c r="G1150" s="88"/>
      <c r="H1150" s="230"/>
    </row>
    <row r="1151" spans="1:8">
      <c r="A1151" s="102"/>
      <c r="B1151" s="102"/>
      <c r="C1151" s="102"/>
      <c r="D1151" s="102"/>
      <c r="E1151" s="89"/>
      <c r="F1151" s="89"/>
      <c r="G1151" s="90"/>
      <c r="H1151" s="102"/>
    </row>
    <row r="1152" spans="1:8">
      <c r="A1152" s="102"/>
      <c r="B1152" s="102"/>
      <c r="C1152" s="102"/>
      <c r="D1152" s="102"/>
      <c r="E1152" s="89"/>
      <c r="F1152" s="89"/>
      <c r="G1152" s="88"/>
      <c r="H1152" s="230"/>
    </row>
    <row r="1153" spans="1:8">
      <c r="A1153" s="102"/>
      <c r="B1153" s="102"/>
      <c r="C1153" s="102"/>
      <c r="D1153" s="102"/>
      <c r="E1153" s="89"/>
      <c r="F1153" s="89"/>
      <c r="G1153" s="88"/>
      <c r="H1153" s="228"/>
    </row>
    <row r="1154" spans="1:8">
      <c r="A1154" s="102"/>
      <c r="B1154" s="102"/>
      <c r="C1154" s="102"/>
      <c r="D1154" s="102"/>
      <c r="E1154" s="89"/>
      <c r="F1154" s="87"/>
      <c r="G1154" s="88"/>
      <c r="H1154" s="230"/>
    </row>
    <row r="1155" spans="1:8">
      <c r="B1155"/>
      <c r="C1155"/>
      <c r="D1155"/>
      <c r="E1155" s="89"/>
      <c r="F1155" s="89"/>
      <c r="G1155" s="90"/>
      <c r="H1155"/>
    </row>
    <row r="1156" spans="1:8">
      <c r="A1156" s="102"/>
      <c r="B1156" s="102"/>
      <c r="C1156" s="102"/>
      <c r="D1156" s="102"/>
      <c r="E1156" s="89"/>
      <c r="F1156" s="89"/>
      <c r="G1156" s="88"/>
      <c r="H1156" s="230"/>
    </row>
    <row r="1157" spans="1:8">
      <c r="A1157" s="102"/>
      <c r="B1157" s="102"/>
      <c r="C1157" s="102"/>
      <c r="D1157" s="102"/>
      <c r="E1157" s="89"/>
      <c r="F1157" s="87"/>
      <c r="G1157" s="88"/>
      <c r="H1157" s="230"/>
    </row>
    <row r="1158" spans="1:8">
      <c r="A1158" s="102"/>
      <c r="B1158" s="102"/>
      <c r="C1158" s="102"/>
      <c r="D1158" s="102"/>
      <c r="E1158" s="89"/>
      <c r="F1158" s="89"/>
      <c r="G1158" s="90"/>
      <c r="H1158" s="102"/>
    </row>
    <row r="1159" spans="1:8">
      <c r="A1159" s="102"/>
      <c r="B1159" s="102"/>
      <c r="C1159" s="102"/>
      <c r="D1159" s="102"/>
      <c r="E1159" s="89"/>
      <c r="F1159" s="89"/>
      <c r="G1159" s="90"/>
      <c r="H1159" s="102"/>
    </row>
    <row r="1160" spans="1:8">
      <c r="A1160" s="102"/>
      <c r="B1160" s="102"/>
      <c r="C1160" s="102"/>
      <c r="D1160" s="102"/>
      <c r="E1160" s="89"/>
      <c r="F1160" s="89"/>
      <c r="G1160" s="90"/>
      <c r="H1160" s="102"/>
    </row>
    <row r="1161" spans="1:8">
      <c r="A1161" s="102"/>
      <c r="B1161" s="102"/>
      <c r="C1161" s="102"/>
      <c r="D1161" s="102"/>
      <c r="E1161" s="89"/>
      <c r="F1161" s="89"/>
      <c r="G1161" s="90"/>
      <c r="H1161" s="102"/>
    </row>
    <row r="1162" spans="1:8">
      <c r="A1162" s="102"/>
      <c r="B1162" s="102"/>
      <c r="C1162" s="102"/>
      <c r="D1162" s="102"/>
      <c r="E1162" s="89"/>
      <c r="F1162" s="89"/>
      <c r="G1162" s="90"/>
      <c r="H1162" s="102"/>
    </row>
    <row r="1163" spans="1:8">
      <c r="A1163" s="102"/>
      <c r="B1163" s="102"/>
      <c r="C1163" s="102"/>
      <c r="D1163" s="102"/>
      <c r="E1163" s="89"/>
      <c r="F1163" s="89"/>
      <c r="G1163" s="88"/>
      <c r="H1163" s="230"/>
    </row>
    <row r="1164" spans="1:8">
      <c r="A1164" s="102"/>
      <c r="B1164" s="102"/>
      <c r="C1164" s="102"/>
      <c r="D1164" s="102"/>
      <c r="E1164" s="89"/>
      <c r="F1164" s="89"/>
      <c r="G1164" s="88"/>
      <c r="H1164" s="230"/>
    </row>
    <row r="1165" spans="1:8">
      <c r="A1165" s="126"/>
      <c r="B1165" s="102"/>
      <c r="C1165" s="102"/>
      <c r="D1165" s="102"/>
      <c r="E1165" s="89"/>
      <c r="F1165" s="89"/>
      <c r="G1165" s="90"/>
      <c r="H1165" s="102"/>
    </row>
    <row r="1166" spans="1:8">
      <c r="A1166" s="102"/>
      <c r="B1166" s="102"/>
      <c r="C1166" s="102"/>
      <c r="D1166" s="102"/>
      <c r="E1166" s="89"/>
      <c r="F1166" s="89"/>
      <c r="G1166" s="90"/>
      <c r="H1166" s="102"/>
    </row>
    <row r="1167" spans="1:8">
      <c r="A1167" s="102"/>
      <c r="B1167" s="102"/>
      <c r="C1167" s="102"/>
      <c r="D1167" s="102"/>
      <c r="E1167" s="89"/>
      <c r="F1167" s="89"/>
      <c r="G1167" s="88"/>
      <c r="H1167" s="230"/>
    </row>
    <row r="1168" spans="1:8">
      <c r="B1168"/>
      <c r="C1168"/>
      <c r="D1168"/>
      <c r="E1168" s="89"/>
      <c r="F1168" s="89"/>
      <c r="G1168" s="90"/>
      <c r="H1168"/>
    </row>
    <row r="1169" spans="1:8">
      <c r="A1169" s="102"/>
      <c r="B1169" s="102"/>
      <c r="C1169" s="102"/>
      <c r="D1169" s="102"/>
      <c r="E1169" s="89"/>
      <c r="F1169" s="89"/>
      <c r="G1169" s="90"/>
      <c r="H1169" s="102"/>
    </row>
    <row r="1170" spans="1:8">
      <c r="A1170" s="102"/>
      <c r="B1170" s="102"/>
      <c r="C1170" s="102"/>
      <c r="D1170" s="102"/>
      <c r="E1170" s="89"/>
      <c r="F1170" s="89"/>
      <c r="G1170" s="90"/>
      <c r="H1170" s="102"/>
    </row>
    <row r="1171" spans="1:8">
      <c r="A1171" s="102"/>
      <c r="B1171" s="102"/>
      <c r="C1171" s="102"/>
      <c r="D1171" s="102"/>
      <c r="E1171" s="89"/>
      <c r="F1171" s="89"/>
      <c r="G1171" s="90"/>
      <c r="H1171" s="102"/>
    </row>
    <row r="1172" spans="1:8">
      <c r="A1172" s="102"/>
      <c r="B1172" s="102"/>
      <c r="C1172" s="102"/>
      <c r="D1172" s="102"/>
      <c r="E1172" s="89"/>
      <c r="F1172" s="89"/>
      <c r="G1172" s="88"/>
      <c r="H1172" s="230"/>
    </row>
    <row r="1173" spans="1:8">
      <c r="A1173" s="102"/>
      <c r="B1173" s="102"/>
      <c r="C1173" s="102"/>
      <c r="D1173" s="102"/>
      <c r="E1173" s="89"/>
      <c r="F1173" s="89"/>
      <c r="G1173" s="88"/>
      <c r="H1173" s="230"/>
    </row>
    <row r="1174" spans="1:8">
      <c r="A1174" s="102"/>
      <c r="B1174" s="102"/>
      <c r="C1174" s="102"/>
      <c r="D1174" s="102"/>
      <c r="E1174" s="89"/>
      <c r="F1174" s="89"/>
      <c r="G1174" s="90"/>
      <c r="H1174" s="102"/>
    </row>
    <row r="1175" spans="1:8">
      <c r="A1175" s="102"/>
      <c r="B1175" s="102"/>
      <c r="C1175" s="102"/>
      <c r="D1175" s="102"/>
      <c r="E1175" s="89"/>
      <c r="F1175" s="89"/>
      <c r="G1175" s="88"/>
      <c r="H1175" s="230"/>
    </row>
    <row r="1176" spans="1:8">
      <c r="A1176" s="102"/>
      <c r="B1176" s="102"/>
      <c r="C1176" s="102"/>
      <c r="D1176" s="102"/>
      <c r="E1176" s="89"/>
      <c r="F1176" s="89"/>
      <c r="G1176" s="88"/>
      <c r="H1176" s="228"/>
    </row>
    <row r="1177" spans="1:8">
      <c r="A1177" s="102"/>
      <c r="B1177" s="102"/>
      <c r="C1177" s="102"/>
      <c r="D1177" s="102"/>
      <c r="E1177" s="89"/>
      <c r="F1177" s="89"/>
      <c r="G1177" s="90"/>
      <c r="H1177" s="102"/>
    </row>
    <row r="1178" spans="1:8">
      <c r="A1178" s="102"/>
      <c r="B1178" s="102"/>
      <c r="C1178" s="102"/>
      <c r="D1178" s="102"/>
      <c r="E1178" s="89"/>
      <c r="F1178" s="89"/>
      <c r="G1178" s="88"/>
      <c r="H1178" s="230"/>
    </row>
    <row r="1179" spans="1:8">
      <c r="A1179" s="126"/>
      <c r="B1179" s="102"/>
      <c r="C1179" s="102"/>
      <c r="D1179" s="102"/>
      <c r="E1179" s="89"/>
      <c r="F1179" s="89"/>
      <c r="G1179" s="90"/>
      <c r="H1179" s="102"/>
    </row>
    <row r="1180" spans="1:8">
      <c r="A1180" s="102"/>
      <c r="B1180" s="102"/>
      <c r="C1180" s="102"/>
      <c r="D1180" s="102"/>
      <c r="E1180" s="89"/>
      <c r="F1180" s="89"/>
      <c r="G1180" s="90"/>
      <c r="H1180" s="102"/>
    </row>
    <row r="1181" spans="1:8">
      <c r="A1181" s="102"/>
      <c r="B1181" s="102"/>
      <c r="C1181" s="102"/>
      <c r="D1181" s="102"/>
      <c r="E1181" s="89"/>
      <c r="F1181" s="89"/>
      <c r="G1181" s="90"/>
      <c r="H1181" s="102"/>
    </row>
    <row r="1182" spans="1:8">
      <c r="A1182" s="102"/>
      <c r="B1182" s="102"/>
      <c r="C1182" s="102"/>
      <c r="D1182" s="102"/>
      <c r="E1182" s="89"/>
      <c r="F1182" s="89"/>
      <c r="G1182" s="88"/>
      <c r="H1182" s="230"/>
    </row>
    <row r="1183" spans="1:8">
      <c r="A1183" s="102"/>
      <c r="B1183" s="102"/>
      <c r="C1183" s="102"/>
      <c r="D1183" s="102"/>
      <c r="E1183" s="89"/>
      <c r="F1183" s="89"/>
      <c r="G1183" s="90"/>
      <c r="H1183" s="102"/>
    </row>
    <row r="1184" spans="1:8">
      <c r="A1184" s="102"/>
      <c r="B1184" s="102"/>
      <c r="C1184" s="102"/>
      <c r="D1184" s="102"/>
      <c r="E1184" s="89"/>
      <c r="F1184" s="89"/>
      <c r="G1184" s="88"/>
      <c r="H1184" s="230"/>
    </row>
    <row r="1185" spans="1:8">
      <c r="A1185" s="102"/>
      <c r="B1185" s="102"/>
      <c r="C1185" s="102"/>
      <c r="D1185" s="102"/>
      <c r="E1185" s="89"/>
      <c r="F1185" s="89"/>
      <c r="G1185" s="88"/>
      <c r="H1185" s="230"/>
    </row>
    <row r="1186" spans="1:8">
      <c r="A1186" s="102"/>
      <c r="B1186" s="102"/>
      <c r="C1186" s="102"/>
      <c r="D1186" s="102"/>
      <c r="E1186" s="89"/>
      <c r="F1186" s="89"/>
      <c r="G1186" s="88"/>
      <c r="H1186" s="230"/>
    </row>
    <row r="1187" spans="1:8">
      <c r="A1187" s="102"/>
      <c r="B1187" s="102"/>
      <c r="C1187" s="102"/>
      <c r="D1187" s="102"/>
      <c r="E1187" s="89"/>
      <c r="F1187" s="87"/>
      <c r="G1187" s="88"/>
      <c r="H1187" s="230"/>
    </row>
    <row r="1188" spans="1:8">
      <c r="A1188" s="126"/>
      <c r="B1188" s="102"/>
      <c r="C1188" s="102"/>
      <c r="D1188" s="102"/>
      <c r="E1188" s="89"/>
      <c r="F1188" s="89"/>
      <c r="G1188" s="88"/>
      <c r="H1188" s="230"/>
    </row>
    <row r="1189" spans="1:8">
      <c r="A1189" s="102"/>
      <c r="B1189" s="102"/>
      <c r="C1189" s="102"/>
      <c r="D1189" s="102"/>
      <c r="E1189" s="89"/>
      <c r="F1189" s="89"/>
      <c r="G1189" s="88"/>
      <c r="H1189" s="230"/>
    </row>
    <row r="1190" spans="1:8">
      <c r="A1190" s="102"/>
      <c r="B1190" s="102"/>
      <c r="C1190" s="102"/>
      <c r="D1190" s="102"/>
      <c r="E1190" s="89"/>
      <c r="F1190" s="89"/>
      <c r="G1190" s="88"/>
      <c r="H1190" s="230"/>
    </row>
    <row r="1191" spans="1:8">
      <c r="A1191" s="102"/>
      <c r="B1191" s="102"/>
      <c r="C1191" s="102"/>
      <c r="D1191" s="102"/>
      <c r="E1191" s="89"/>
      <c r="F1191" s="89"/>
      <c r="G1191" s="88"/>
      <c r="H1191" s="230"/>
    </row>
    <row r="1192" spans="1:8">
      <c r="A1192" s="126"/>
      <c r="B1192" s="102"/>
      <c r="C1192" s="102"/>
      <c r="D1192" s="102"/>
      <c r="E1192" s="89"/>
      <c r="F1192" s="89"/>
      <c r="G1192" s="88"/>
      <c r="H1192" s="228"/>
    </row>
    <row r="1193" spans="1:8">
      <c r="A1193" s="102"/>
      <c r="B1193" s="102"/>
      <c r="C1193" s="102"/>
      <c r="D1193" s="102"/>
      <c r="E1193" s="89"/>
      <c r="F1193" s="89"/>
      <c r="G1193" s="90"/>
      <c r="H1193" s="102"/>
    </row>
    <row r="1194" spans="1:8">
      <c r="A1194" s="102"/>
      <c r="B1194" s="102"/>
      <c r="C1194" s="102"/>
      <c r="D1194" s="102"/>
      <c r="E1194" s="89"/>
      <c r="F1194" s="89"/>
      <c r="G1194" s="88"/>
      <c r="H1194" s="230"/>
    </row>
    <row r="1195" spans="1:8">
      <c r="A1195" s="102"/>
      <c r="B1195" s="102"/>
      <c r="C1195" s="102"/>
      <c r="D1195" s="102"/>
      <c r="E1195" s="89"/>
      <c r="F1195" s="89"/>
      <c r="G1195" s="90"/>
      <c r="H1195" s="102"/>
    </row>
    <row r="1196" spans="1:8">
      <c r="A1196" s="102"/>
      <c r="B1196" s="102"/>
      <c r="C1196" s="102"/>
      <c r="D1196" s="102"/>
      <c r="E1196" s="89"/>
      <c r="F1196" s="89"/>
      <c r="G1196" s="90"/>
      <c r="H1196" s="102"/>
    </row>
    <row r="1197" spans="1:8">
      <c r="A1197" s="102"/>
      <c r="B1197" s="102"/>
      <c r="C1197" s="102"/>
      <c r="D1197" s="102"/>
      <c r="E1197" s="89"/>
      <c r="F1197" s="89"/>
      <c r="G1197" s="90"/>
      <c r="H1197" s="102"/>
    </row>
    <row r="1198" spans="1:8">
      <c r="A1198" s="102"/>
      <c r="B1198" s="102"/>
      <c r="C1198" s="102"/>
      <c r="D1198" s="102"/>
      <c r="E1198" s="89"/>
      <c r="F1198" s="89"/>
      <c r="G1198" s="88"/>
      <c r="H1198" s="230"/>
    </row>
    <row r="1199" spans="1:8">
      <c r="A1199" s="102"/>
      <c r="B1199" s="102"/>
      <c r="C1199" s="102"/>
      <c r="D1199" s="102"/>
      <c r="E1199" s="89"/>
      <c r="F1199" s="89"/>
      <c r="G1199" s="90"/>
      <c r="H1199" s="102"/>
    </row>
    <row r="1200" spans="1:8">
      <c r="A1200" s="102"/>
      <c r="B1200" s="102"/>
      <c r="C1200" s="102"/>
      <c r="D1200" s="102"/>
      <c r="E1200" s="89"/>
      <c r="F1200" s="89"/>
      <c r="G1200" s="88"/>
      <c r="H1200" s="230"/>
    </row>
    <row r="1201" spans="1:8">
      <c r="A1201" s="102"/>
      <c r="B1201" s="102"/>
      <c r="C1201" s="102"/>
      <c r="D1201" s="102"/>
      <c r="E1201" s="89"/>
      <c r="F1201" s="89"/>
      <c r="G1201" s="88"/>
      <c r="H1201" s="230"/>
    </row>
    <row r="1202" spans="1:8">
      <c r="A1202" s="102"/>
      <c r="B1202" s="102"/>
      <c r="C1202" s="102"/>
      <c r="D1202" s="102"/>
      <c r="E1202" s="89"/>
      <c r="F1202" s="89"/>
      <c r="G1202" s="90"/>
      <c r="H1202" s="102"/>
    </row>
    <row r="1203" spans="1:8">
      <c r="A1203" s="102"/>
      <c r="B1203" s="102"/>
      <c r="C1203" s="102"/>
      <c r="D1203" s="102"/>
      <c r="E1203" s="89"/>
      <c r="F1203" s="89"/>
      <c r="G1203" s="90"/>
      <c r="H1203" s="102"/>
    </row>
    <row r="1204" spans="1:8">
      <c r="A1204" s="102"/>
      <c r="B1204" s="102"/>
      <c r="C1204" s="102"/>
      <c r="D1204" s="102"/>
      <c r="E1204" s="89"/>
      <c r="F1204" s="87"/>
      <c r="G1204" s="88"/>
      <c r="H1204" s="230"/>
    </row>
    <row r="1205" spans="1:8">
      <c r="B1205"/>
      <c r="C1205"/>
      <c r="D1205"/>
      <c r="E1205" s="89"/>
      <c r="F1205" s="87"/>
      <c r="G1205" s="88"/>
      <c r="H1205" s="230"/>
    </row>
    <row r="1206" spans="1:8">
      <c r="A1206" s="102"/>
      <c r="B1206" s="102"/>
      <c r="C1206" s="102"/>
      <c r="D1206" s="102"/>
      <c r="E1206" s="89"/>
      <c r="F1206" s="89"/>
      <c r="G1206" s="90"/>
      <c r="H1206" s="102"/>
    </row>
    <row r="1207" spans="1:8">
      <c r="A1207" s="102"/>
      <c r="B1207" s="102"/>
      <c r="C1207" s="102"/>
      <c r="D1207" s="102"/>
      <c r="E1207" s="89"/>
      <c r="F1207" s="89"/>
      <c r="G1207" s="88"/>
      <c r="H1207" s="230"/>
    </row>
    <row r="1208" spans="1:8">
      <c r="A1208" s="102"/>
      <c r="B1208" s="102"/>
      <c r="C1208" s="102"/>
      <c r="D1208" s="102"/>
      <c r="E1208" s="89"/>
      <c r="F1208" s="87"/>
      <c r="G1208" s="88"/>
      <c r="H1208" s="230"/>
    </row>
    <row r="1209" spans="1:8">
      <c r="A1209" s="102"/>
      <c r="B1209" s="102"/>
      <c r="C1209" s="102"/>
      <c r="D1209" s="102"/>
      <c r="E1209" s="89"/>
      <c r="F1209" s="89"/>
      <c r="G1209" s="90"/>
      <c r="H1209" s="102"/>
    </row>
    <row r="1210" spans="1:8">
      <c r="A1210" s="102"/>
      <c r="B1210" s="102"/>
      <c r="C1210" s="102"/>
      <c r="D1210" s="102"/>
      <c r="E1210" s="89"/>
      <c r="F1210" s="87"/>
      <c r="G1210" s="88"/>
      <c r="H1210" s="230"/>
    </row>
    <row r="1211" spans="1:8">
      <c r="A1211" s="102"/>
      <c r="B1211" s="102"/>
      <c r="C1211" s="102"/>
      <c r="D1211" s="102"/>
      <c r="E1211" s="89"/>
      <c r="F1211" s="89"/>
      <c r="G1211" s="90"/>
      <c r="H1211" s="102"/>
    </row>
    <row r="1212" spans="1:8">
      <c r="A1212" s="102"/>
      <c r="B1212" s="102"/>
      <c r="C1212" s="102"/>
      <c r="D1212" s="102"/>
      <c r="E1212" s="89"/>
      <c r="F1212" s="89"/>
      <c r="G1212" s="90"/>
      <c r="H1212" s="102"/>
    </row>
    <row r="1213" spans="1:8">
      <c r="A1213" s="102"/>
      <c r="B1213" s="102"/>
      <c r="C1213" s="102"/>
      <c r="D1213" s="102"/>
      <c r="E1213" s="89"/>
      <c r="F1213" s="89"/>
      <c r="G1213" s="90"/>
      <c r="H1213" s="102"/>
    </row>
    <row r="1214" spans="1:8">
      <c r="A1214" s="102"/>
      <c r="B1214" s="102"/>
      <c r="C1214" s="102"/>
      <c r="D1214" s="102"/>
      <c r="E1214" s="89"/>
      <c r="F1214" s="89"/>
      <c r="G1214" s="90"/>
      <c r="H1214" s="102"/>
    </row>
    <row r="1215" spans="1:8">
      <c r="A1215" s="102"/>
      <c r="B1215" s="102"/>
      <c r="C1215" s="102"/>
      <c r="D1215" s="102"/>
      <c r="E1215" s="89"/>
      <c r="F1215" s="87"/>
      <c r="G1215" s="88"/>
      <c r="H1215" s="230"/>
    </row>
    <row r="1216" spans="1:8">
      <c r="A1216" s="102"/>
      <c r="B1216" s="102"/>
      <c r="C1216" s="102"/>
      <c r="D1216" s="102"/>
      <c r="E1216" s="89"/>
      <c r="F1216" s="89"/>
      <c r="G1216" s="88"/>
      <c r="H1216" s="231"/>
    </row>
    <row r="1217" spans="1:9">
      <c r="A1217" s="102"/>
      <c r="B1217" s="102"/>
      <c r="C1217" s="102"/>
      <c r="D1217" s="102"/>
      <c r="E1217" s="89"/>
      <c r="F1217" s="89"/>
      <c r="G1217" s="88"/>
      <c r="H1217" s="230"/>
    </row>
    <row r="1218" spans="1:9">
      <c r="A1218" s="102"/>
      <c r="B1218" s="102"/>
      <c r="C1218" s="102"/>
      <c r="D1218" s="102"/>
      <c r="E1218" s="89"/>
      <c r="F1218" s="89"/>
      <c r="G1218" s="88"/>
      <c r="H1218" s="230"/>
    </row>
    <row r="1219" spans="1:9">
      <c r="A1219" s="102"/>
      <c r="B1219" s="102"/>
      <c r="C1219" s="102"/>
      <c r="D1219" s="102"/>
      <c r="E1219" s="89"/>
      <c r="F1219" s="89"/>
      <c r="G1219" s="90"/>
      <c r="H1219" s="102"/>
    </row>
    <row r="1220" spans="1:9">
      <c r="A1220" s="102"/>
      <c r="B1220" s="102"/>
      <c r="C1220" s="102"/>
      <c r="D1220" s="102"/>
      <c r="E1220" s="89"/>
      <c r="F1220" s="87"/>
      <c r="G1220" s="88"/>
      <c r="H1220" s="230"/>
    </row>
    <row r="1221" spans="1:9">
      <c r="A1221" s="102"/>
      <c r="B1221" s="102"/>
      <c r="C1221" s="102"/>
      <c r="D1221" s="102"/>
      <c r="E1221" s="89"/>
      <c r="F1221" s="89"/>
      <c r="G1221" s="90"/>
      <c r="H1221" s="102"/>
    </row>
    <row r="1222" spans="1:9">
      <c r="A1222" s="102"/>
      <c r="B1222" s="102"/>
      <c r="C1222" s="102"/>
      <c r="D1222" s="102"/>
      <c r="E1222" s="89"/>
      <c r="F1222" s="87"/>
      <c r="G1222" s="88"/>
      <c r="H1222" s="230"/>
    </row>
    <row r="1223" spans="1:9">
      <c r="A1223" s="102"/>
      <c r="B1223" s="102"/>
      <c r="C1223" s="102"/>
      <c r="D1223" s="102"/>
      <c r="E1223" s="89"/>
      <c r="F1223" s="89"/>
      <c r="G1223" s="88"/>
      <c r="H1223" s="230"/>
    </row>
    <row r="1224" spans="1:9">
      <c r="A1224" s="102"/>
      <c r="B1224" s="102"/>
      <c r="C1224" s="102"/>
      <c r="D1224" s="89"/>
      <c r="E1224" s="89"/>
      <c r="F1224" s="89"/>
      <c r="G1224" s="88"/>
      <c r="H1224"/>
    </row>
    <row r="1225" spans="1:9">
      <c r="A1225" s="102"/>
      <c r="B1225" s="102"/>
      <c r="C1225" s="102"/>
      <c r="D1225" s="102"/>
      <c r="E1225" s="89"/>
      <c r="F1225" s="89"/>
      <c r="G1225" s="88"/>
      <c r="H1225" s="230"/>
    </row>
    <row r="1226" spans="1:9">
      <c r="A1226" s="102"/>
      <c r="B1226" s="102"/>
      <c r="C1226" s="102"/>
      <c r="D1226" s="102"/>
      <c r="E1226" s="89"/>
      <c r="F1226" s="89"/>
      <c r="G1226" s="88"/>
      <c r="H1226" s="230"/>
    </row>
    <row r="1227" spans="1:9">
      <c r="A1227" s="102"/>
      <c r="B1227" s="102"/>
      <c r="C1227" s="102"/>
      <c r="D1227" s="102"/>
      <c r="E1227" s="89"/>
      <c r="F1227" s="89"/>
      <c r="G1227" s="88"/>
      <c r="H1227" s="230"/>
    </row>
    <row r="1228" spans="1:9">
      <c r="A1228" s="102"/>
      <c r="B1228" s="102"/>
      <c r="C1228" s="102"/>
      <c r="D1228" s="102"/>
      <c r="E1228" s="89"/>
      <c r="F1228" s="89"/>
      <c r="G1228" s="88"/>
      <c r="H1228" s="230"/>
    </row>
    <row r="1229" spans="1:9">
      <c r="B1229"/>
      <c r="C1229"/>
      <c r="D1229"/>
      <c r="E1229" s="89"/>
      <c r="F1229" s="87"/>
      <c r="G1229" s="88"/>
      <c r="H1229" s="90"/>
    </row>
    <row r="1230" spans="1:9">
      <c r="A1230" s="126"/>
      <c r="B1230" s="102"/>
      <c r="C1230" s="102"/>
      <c r="D1230" s="102"/>
      <c r="E1230" s="89"/>
      <c r="F1230" s="89"/>
      <c r="G1230" s="90"/>
      <c r="H1230" s="90"/>
    </row>
    <row r="1231" spans="1:9">
      <c r="A1231" s="102"/>
      <c r="B1231" s="102"/>
      <c r="C1231" s="102"/>
      <c r="D1231" s="102"/>
      <c r="E1231" s="89"/>
      <c r="F1231" s="89"/>
      <c r="G1231" s="90"/>
      <c r="H1231" s="90"/>
      <c r="I1231" s="102"/>
    </row>
    <row r="1232" spans="1:9">
      <c r="A1232" s="102"/>
      <c r="B1232" s="102"/>
      <c r="C1232" s="102"/>
      <c r="D1232" s="102"/>
      <c r="E1232" s="89"/>
      <c r="F1232" s="87"/>
      <c r="G1232" s="88"/>
      <c r="H1232" s="90"/>
      <c r="I1232" s="102"/>
    </row>
    <row r="1233" spans="1:9">
      <c r="A1233" s="102"/>
      <c r="B1233" s="102"/>
      <c r="C1233" s="102"/>
      <c r="D1233" s="102"/>
      <c r="E1233" s="89"/>
      <c r="F1233" s="89"/>
      <c r="G1233" s="90"/>
      <c r="H1233" s="90"/>
      <c r="I1233" s="102"/>
    </row>
    <row r="1234" spans="1:9">
      <c r="A1234" s="102"/>
      <c r="B1234" s="102"/>
      <c r="C1234" s="102"/>
      <c r="D1234" s="102"/>
      <c r="E1234" s="89"/>
      <c r="F1234" s="89"/>
      <c r="G1234" s="90"/>
      <c r="H1234" s="90"/>
      <c r="I1234" s="102"/>
    </row>
    <row r="1235" spans="1:9">
      <c r="A1235" s="102"/>
      <c r="B1235" s="102"/>
      <c r="C1235" s="102"/>
      <c r="D1235" s="102"/>
      <c r="E1235" s="89"/>
      <c r="F1235" s="87"/>
      <c r="G1235" s="88"/>
      <c r="H1235" s="90"/>
      <c r="I1235" s="102"/>
    </row>
    <row r="1236" spans="1:9">
      <c r="A1236" s="102"/>
      <c r="B1236" s="102"/>
      <c r="C1236" s="102"/>
      <c r="D1236" s="102"/>
      <c r="E1236" s="89"/>
      <c r="F1236" s="89"/>
      <c r="G1236" s="90"/>
      <c r="H1236" s="90"/>
      <c r="I1236" s="102"/>
    </row>
    <row r="1237" spans="1:9">
      <c r="A1237" s="102"/>
      <c r="B1237" s="102"/>
      <c r="C1237" s="102"/>
      <c r="D1237" s="102"/>
      <c r="E1237" s="89"/>
      <c r="F1237" s="89"/>
      <c r="G1237" s="90"/>
      <c r="H1237" s="102"/>
    </row>
    <row r="1238" spans="1:9">
      <c r="A1238" s="102"/>
      <c r="B1238" s="102"/>
      <c r="C1238" s="102"/>
      <c r="D1238" s="102"/>
      <c r="E1238" s="89"/>
      <c r="F1238" s="89"/>
      <c r="G1238" s="90"/>
      <c r="H1238" s="102"/>
    </row>
    <row r="1239" spans="1:9">
      <c r="A1239" s="95"/>
      <c r="B1239"/>
      <c r="C1239"/>
      <c r="D1239"/>
      <c r="E1239" s="89"/>
      <c r="F1239" s="89"/>
      <c r="G1239" s="90"/>
      <c r="H1239"/>
    </row>
    <row r="1240" spans="1:9">
      <c r="B1240"/>
      <c r="C1240"/>
      <c r="D1240"/>
      <c r="E1240" s="89"/>
      <c r="F1240" s="89"/>
      <c r="G1240" s="90"/>
      <c r="H1240"/>
    </row>
    <row r="1241" spans="1:9">
      <c r="A1241" s="102"/>
      <c r="B1241" s="102"/>
      <c r="C1241" s="102"/>
      <c r="D1241" s="102"/>
      <c r="E1241" s="89"/>
      <c r="F1241" s="89"/>
      <c r="G1241" s="90"/>
      <c r="H1241" s="102"/>
    </row>
    <row r="1242" spans="1:9">
      <c r="A1242" s="102"/>
      <c r="B1242" s="102"/>
      <c r="C1242" s="102"/>
      <c r="D1242" s="102"/>
      <c r="E1242" s="89"/>
      <c r="F1242" s="89"/>
      <c r="G1242" s="90"/>
      <c r="H1242" s="102"/>
    </row>
    <row r="1243" spans="1:9">
      <c r="A1243" s="102"/>
      <c r="B1243" s="102"/>
      <c r="C1243" s="102"/>
      <c r="D1243" s="102"/>
      <c r="E1243" s="89"/>
      <c r="F1243" s="89"/>
      <c r="G1243" s="90"/>
      <c r="H1243" s="102"/>
    </row>
    <row r="1244" spans="1:9">
      <c r="B1244"/>
      <c r="C1244"/>
      <c r="D1244"/>
      <c r="E1244" s="89"/>
      <c r="F1244" s="89"/>
      <c r="G1244" s="90"/>
      <c r="H1244"/>
    </row>
    <row r="1245" spans="1:9">
      <c r="A1245" s="102"/>
      <c r="B1245" s="102"/>
      <c r="C1245" s="102"/>
      <c r="D1245" s="102"/>
      <c r="E1245" s="89"/>
      <c r="F1245" s="89"/>
      <c r="G1245" s="90"/>
      <c r="H1245" s="90"/>
      <c r="I1245" s="102"/>
    </row>
    <row r="1246" spans="1:9">
      <c r="A1246" s="102"/>
      <c r="B1246" s="102"/>
      <c r="C1246" s="102"/>
      <c r="D1246" s="102"/>
      <c r="E1246" s="89"/>
      <c r="F1246" s="89"/>
      <c r="G1246" s="90"/>
      <c r="H1246" s="90"/>
      <c r="I1246" s="102"/>
    </row>
    <row r="1247" spans="1:9">
      <c r="A1247" s="102"/>
      <c r="B1247" s="102"/>
      <c r="C1247" s="102"/>
      <c r="D1247" s="102"/>
      <c r="E1247" s="89"/>
      <c r="F1247" s="89"/>
      <c r="G1247" s="90"/>
      <c r="H1247" s="102"/>
    </row>
    <row r="1248" spans="1:9">
      <c r="A1248" s="102"/>
      <c r="B1248" s="102"/>
      <c r="C1248" s="102"/>
      <c r="D1248" s="102"/>
      <c r="E1248" s="89"/>
      <c r="F1248" s="89"/>
      <c r="G1248" s="90"/>
      <c r="H1248" s="90"/>
      <c r="I1248" s="102"/>
    </row>
    <row r="1249" spans="1:9">
      <c r="A1249" s="102"/>
      <c r="B1249" s="102"/>
      <c r="C1249" s="102"/>
      <c r="D1249" s="102"/>
      <c r="E1249" s="89"/>
      <c r="F1249" s="89"/>
      <c r="G1249" s="90"/>
      <c r="H1249" s="90"/>
      <c r="I1249" s="102"/>
    </row>
    <row r="1250" spans="1:9">
      <c r="A1250" s="102"/>
      <c r="B1250" s="102"/>
      <c r="C1250" s="102"/>
      <c r="D1250" s="102"/>
      <c r="E1250" s="89"/>
      <c r="F1250" s="89"/>
      <c r="G1250" s="90"/>
      <c r="H1250" s="90"/>
      <c r="I1250" s="102"/>
    </row>
    <row r="1251" spans="1:9">
      <c r="A1251" s="102"/>
      <c r="B1251" s="102"/>
      <c r="C1251" s="102"/>
      <c r="D1251" s="102"/>
      <c r="E1251" s="89"/>
      <c r="F1251" s="89"/>
      <c r="G1251" s="90"/>
      <c r="H1251" s="90"/>
      <c r="I1251" s="102"/>
    </row>
    <row r="1252" spans="1:9">
      <c r="A1252" s="102"/>
      <c r="B1252" s="102"/>
      <c r="C1252" s="102"/>
      <c r="D1252" s="102"/>
      <c r="E1252" s="89"/>
      <c r="F1252" s="89"/>
      <c r="G1252" s="90"/>
      <c r="H1252" s="90"/>
      <c r="I1252" s="102"/>
    </row>
    <row r="1253" spans="1:9">
      <c r="A1253" s="102"/>
      <c r="B1253" s="102"/>
      <c r="C1253" s="102"/>
      <c r="D1253" s="102"/>
      <c r="E1253" s="89"/>
      <c r="F1253" s="89"/>
      <c r="G1253" s="90"/>
      <c r="H1253" s="102"/>
    </row>
    <row r="1254" spans="1:9">
      <c r="A1254" s="102"/>
      <c r="B1254" s="102"/>
      <c r="C1254" s="102"/>
      <c r="D1254" s="102"/>
      <c r="E1254" s="89"/>
      <c r="F1254" s="89"/>
      <c r="G1254" s="90"/>
      <c r="H1254" s="102"/>
    </row>
    <row r="1255" spans="1:9">
      <c r="A1255" s="102"/>
      <c r="B1255" s="102"/>
      <c r="C1255" s="102"/>
      <c r="D1255" s="102"/>
      <c r="E1255" s="89"/>
      <c r="F1255" s="89"/>
      <c r="G1255" s="88"/>
      <c r="H1255" s="228"/>
    </row>
    <row r="1256" spans="1:9">
      <c r="A1256" s="102"/>
      <c r="B1256" s="102"/>
      <c r="C1256" s="102"/>
      <c r="D1256" s="102"/>
      <c r="E1256" s="89"/>
      <c r="F1256" s="89"/>
      <c r="G1256" s="88"/>
      <c r="H1256" s="228"/>
    </row>
    <row r="1257" spans="1:9">
      <c r="A1257" s="102"/>
      <c r="B1257" s="102"/>
      <c r="C1257" s="102"/>
      <c r="D1257" s="102"/>
      <c r="E1257" s="89"/>
      <c r="F1257" s="89"/>
      <c r="G1257" s="90"/>
      <c r="H1257" s="102"/>
    </row>
    <row r="1258" spans="1:9">
      <c r="B1258"/>
      <c r="C1258"/>
      <c r="D1258"/>
      <c r="E1258" s="89"/>
      <c r="F1258" s="89"/>
      <c r="G1258" s="88"/>
      <c r="H1258" s="229"/>
    </row>
    <row r="1259" spans="1:9">
      <c r="A1259" s="102"/>
      <c r="B1259" s="102"/>
      <c r="C1259" s="102"/>
      <c r="D1259" s="102"/>
      <c r="E1259" s="89"/>
      <c r="F1259" s="89"/>
      <c r="G1259" s="88"/>
      <c r="H1259" s="228"/>
    </row>
    <row r="1260" spans="1:9">
      <c r="A1260" s="102"/>
      <c r="B1260" s="102"/>
      <c r="C1260" s="102"/>
      <c r="D1260" s="102"/>
      <c r="E1260" s="89"/>
      <c r="F1260" s="89"/>
      <c r="G1260" s="90"/>
      <c r="H1260" s="102"/>
    </row>
    <row r="1261" spans="1:9">
      <c r="A1261" s="102"/>
      <c r="B1261" s="102"/>
      <c r="C1261" s="102"/>
      <c r="D1261" s="102"/>
      <c r="E1261" s="89"/>
      <c r="F1261" s="89"/>
      <c r="G1261" s="88"/>
      <c r="H1261" s="228"/>
    </row>
    <row r="1262" spans="1:9">
      <c r="A1262" s="102"/>
      <c r="B1262" s="102"/>
      <c r="C1262" s="102"/>
      <c r="D1262" s="102"/>
      <c r="E1262" s="89"/>
      <c r="F1262" s="89"/>
      <c r="G1262" s="88"/>
      <c r="H1262" s="228"/>
    </row>
    <row r="1263" spans="1:9">
      <c r="A1263" s="102"/>
      <c r="B1263" s="102"/>
      <c r="C1263" s="102"/>
      <c r="D1263" s="102"/>
      <c r="E1263" s="89"/>
      <c r="F1263" s="89"/>
      <c r="G1263" s="88"/>
      <c r="H1263" s="228"/>
    </row>
    <row r="1264" spans="1:9">
      <c r="B1264"/>
      <c r="C1264"/>
      <c r="D1264"/>
      <c r="E1264" s="89"/>
      <c r="F1264" s="89"/>
      <c r="G1264" s="88"/>
      <c r="H1264" s="229"/>
    </row>
    <row r="1265" spans="1:8">
      <c r="A1265" s="102"/>
      <c r="B1265" s="102"/>
      <c r="C1265" s="102"/>
      <c r="D1265" s="102"/>
      <c r="E1265" s="89"/>
      <c r="F1265" s="89"/>
      <c r="G1265" s="90"/>
      <c r="H1265" s="102"/>
    </row>
    <row r="1266" spans="1:8">
      <c r="A1266" s="95"/>
      <c r="B1266"/>
      <c r="C1266"/>
      <c r="D1266"/>
      <c r="E1266" s="89"/>
      <c r="F1266" s="89"/>
      <c r="G1266" s="88"/>
      <c r="H1266" s="229"/>
    </row>
    <row r="1267" spans="1:8">
      <c r="A1267" s="102"/>
      <c r="B1267" s="102"/>
      <c r="C1267" s="102"/>
      <c r="D1267" s="102"/>
      <c r="E1267" s="89"/>
      <c r="F1267" s="89"/>
      <c r="G1267" s="88"/>
      <c r="H1267" s="228"/>
    </row>
    <row r="1268" spans="1:8">
      <c r="A1268" s="102"/>
      <c r="B1268" s="102"/>
      <c r="C1268" s="102"/>
      <c r="D1268" s="102"/>
      <c r="E1268" s="89"/>
      <c r="F1268" s="89"/>
      <c r="G1268" s="90"/>
      <c r="H1268" s="102"/>
    </row>
    <row r="1269" spans="1:8">
      <c r="A1269" s="102"/>
      <c r="B1269" s="102"/>
      <c r="C1269" s="102"/>
      <c r="D1269" s="102"/>
      <c r="E1269" s="89"/>
      <c r="F1269" s="89"/>
      <c r="G1269" s="90"/>
      <c r="H1269" s="102"/>
    </row>
    <row r="1270" spans="1:8">
      <c r="A1270" s="102"/>
      <c r="B1270" s="102"/>
      <c r="C1270" s="102"/>
      <c r="D1270" s="102"/>
      <c r="E1270" s="89"/>
      <c r="F1270" s="89"/>
      <c r="G1270" s="88"/>
      <c r="H1270" s="228"/>
    </row>
    <row r="1271" spans="1:8">
      <c r="A1271" s="102"/>
      <c r="B1271" s="102"/>
      <c r="C1271" s="102"/>
      <c r="D1271" s="102"/>
      <c r="E1271" s="89"/>
      <c r="F1271" s="89"/>
      <c r="G1271" s="88"/>
      <c r="H1271" s="228"/>
    </row>
    <row r="1272" spans="1:8">
      <c r="A1272" s="102"/>
      <c r="B1272" s="102"/>
      <c r="C1272" s="102"/>
      <c r="D1272" s="102"/>
      <c r="E1272" s="89"/>
      <c r="F1272" s="89"/>
      <c r="G1272" s="90"/>
      <c r="H1272" s="102"/>
    </row>
    <row r="1273" spans="1:8">
      <c r="B1273"/>
      <c r="C1273"/>
      <c r="D1273"/>
      <c r="E1273" s="89"/>
      <c r="F1273" s="89"/>
      <c r="G1273" s="88"/>
      <c r="H1273" s="229"/>
    </row>
    <row r="1274" spans="1:8">
      <c r="A1274" s="102"/>
      <c r="B1274" s="102"/>
      <c r="C1274" s="102"/>
      <c r="D1274" s="102"/>
      <c r="E1274" s="89"/>
      <c r="F1274" s="89"/>
      <c r="G1274" s="89"/>
      <c r="H1274" s="102"/>
    </row>
    <row r="1275" spans="1:8">
      <c r="A1275" s="102"/>
      <c r="B1275" s="102"/>
      <c r="C1275" s="102"/>
      <c r="D1275" s="102"/>
      <c r="E1275" s="89"/>
      <c r="F1275" s="89"/>
      <c r="G1275" s="90"/>
      <c r="H1275" s="102"/>
    </row>
    <row r="1276" spans="1:8">
      <c r="B1276"/>
      <c r="C1276"/>
      <c r="D1276"/>
      <c r="E1276" s="89"/>
      <c r="F1276" s="89"/>
      <c r="G1276" s="88"/>
      <c r="H1276" s="229"/>
    </row>
    <row r="1277" spans="1:8">
      <c r="A1277" s="102"/>
      <c r="B1277" s="102"/>
      <c r="C1277" s="102"/>
      <c r="D1277" s="102"/>
      <c r="E1277" s="89"/>
      <c r="F1277" s="89"/>
      <c r="G1277" s="88"/>
      <c r="H1277" s="228"/>
    </row>
    <row r="1278" spans="1:8">
      <c r="B1278"/>
      <c r="C1278"/>
      <c r="D1278"/>
      <c r="E1278" s="89"/>
      <c r="F1278" s="89"/>
      <c r="G1278" s="88"/>
      <c r="H1278" s="229"/>
    </row>
    <row r="1279" spans="1:8">
      <c r="A1279" s="102"/>
      <c r="B1279" s="102"/>
      <c r="C1279" s="102"/>
      <c r="D1279" s="102"/>
      <c r="E1279" s="89"/>
      <c r="F1279" s="89"/>
      <c r="G1279" s="88"/>
      <c r="H1279" s="228"/>
    </row>
    <row r="1280" spans="1:8">
      <c r="A1280" s="102"/>
      <c r="B1280" s="102"/>
      <c r="C1280" s="102"/>
      <c r="D1280" s="102"/>
      <c r="E1280" s="89"/>
      <c r="F1280" s="89"/>
      <c r="G1280" s="88"/>
      <c r="H1280" s="228"/>
    </row>
    <row r="1281" spans="1:8">
      <c r="B1281"/>
      <c r="C1281"/>
      <c r="D1281"/>
      <c r="E1281" s="89"/>
      <c r="F1281" s="89"/>
      <c r="G1281" s="88"/>
      <c r="H1281" s="229"/>
    </row>
    <row r="1282" spans="1:8">
      <c r="A1282" s="126"/>
      <c r="B1282" s="102"/>
      <c r="C1282" s="102"/>
      <c r="D1282" s="102"/>
      <c r="E1282" s="89"/>
      <c r="F1282" s="89"/>
      <c r="G1282" s="88"/>
      <c r="H1282" s="228"/>
    </row>
    <row r="1283" spans="1:8">
      <c r="B1283"/>
      <c r="C1283"/>
      <c r="D1283"/>
      <c r="E1283" s="89"/>
      <c r="F1283" s="89"/>
      <c r="G1283" s="88"/>
      <c r="H1283" s="229"/>
    </row>
    <row r="1284" spans="1:8">
      <c r="B1284"/>
      <c r="C1284"/>
      <c r="D1284"/>
      <c r="E1284" s="89"/>
      <c r="F1284" s="89"/>
      <c r="G1284" s="88"/>
      <c r="H1284" s="229"/>
    </row>
    <row r="1285" spans="1:8">
      <c r="A1285" s="102"/>
      <c r="B1285" s="102"/>
      <c r="C1285" s="102"/>
      <c r="D1285" s="102"/>
      <c r="E1285" s="89"/>
      <c r="F1285" s="89"/>
      <c r="G1285" s="88"/>
      <c r="H1285" s="228"/>
    </row>
    <row r="1286" spans="1:8">
      <c r="A1286" s="102"/>
      <c r="B1286" s="102"/>
      <c r="C1286" s="102"/>
      <c r="D1286" s="102"/>
      <c r="E1286" s="89"/>
      <c r="F1286" s="89"/>
      <c r="G1286" s="88"/>
      <c r="H1286" s="228"/>
    </row>
    <row r="1287" spans="1:8">
      <c r="A1287" s="102"/>
      <c r="B1287" s="102"/>
      <c r="C1287" s="102"/>
      <c r="D1287" s="102"/>
      <c r="E1287" s="89"/>
      <c r="F1287" s="89"/>
      <c r="G1287" s="88"/>
      <c r="H1287" s="228"/>
    </row>
    <row r="1288" spans="1:8">
      <c r="A1288" s="102"/>
      <c r="B1288" s="102"/>
      <c r="C1288" s="102"/>
      <c r="D1288" s="102"/>
      <c r="E1288" s="89"/>
      <c r="F1288" s="89"/>
      <c r="G1288" s="88"/>
      <c r="H1288" s="228"/>
    </row>
    <row r="1289" spans="1:8">
      <c r="A1289" s="102"/>
      <c r="B1289" s="102"/>
      <c r="C1289" s="102"/>
      <c r="D1289" s="102"/>
      <c r="E1289" s="89"/>
      <c r="F1289" s="89"/>
      <c r="G1289" s="90"/>
      <c r="H1289" s="102"/>
    </row>
    <row r="1290" spans="1:8">
      <c r="A1290" s="102"/>
      <c r="B1290" s="102"/>
      <c r="C1290" s="102"/>
      <c r="D1290" s="102"/>
      <c r="E1290" s="87"/>
      <c r="F1290" s="87"/>
      <c r="G1290" s="88"/>
      <c r="H1290" s="228"/>
    </row>
    <row r="1291" spans="1:8">
      <c r="B1291"/>
      <c r="C1291"/>
      <c r="D1291"/>
      <c r="E1291" s="89"/>
      <c r="F1291" s="89"/>
      <c r="G1291" s="88"/>
      <c r="H1291" s="229"/>
    </row>
    <row r="1292" spans="1:8">
      <c r="A1292" s="102"/>
      <c r="B1292" s="102"/>
      <c r="C1292" s="102"/>
      <c r="D1292" s="102"/>
      <c r="E1292" s="89"/>
      <c r="F1292" s="89"/>
      <c r="G1292" s="90"/>
      <c r="H1292" s="102"/>
    </row>
    <row r="1293" spans="1:8">
      <c r="B1293"/>
      <c r="C1293"/>
      <c r="D1293"/>
      <c r="E1293" s="89"/>
      <c r="F1293" s="89"/>
      <c r="G1293" s="88"/>
      <c r="H1293" s="229"/>
    </row>
    <row r="1294" spans="1:8">
      <c r="A1294" s="102"/>
      <c r="B1294" s="102"/>
      <c r="C1294" s="102"/>
      <c r="D1294" s="102"/>
      <c r="E1294" s="89"/>
      <c r="F1294" s="89"/>
      <c r="G1294" s="90"/>
      <c r="H1294" s="102"/>
    </row>
    <row r="1295" spans="1:8">
      <c r="A1295" s="102"/>
      <c r="B1295" s="102"/>
      <c r="C1295" s="102"/>
      <c r="D1295" s="102"/>
      <c r="E1295" s="89"/>
      <c r="F1295" s="89"/>
      <c r="G1295" s="88"/>
      <c r="H1295" s="228"/>
    </row>
    <row r="1296" spans="1:8">
      <c r="A1296" s="102"/>
      <c r="B1296" s="102"/>
      <c r="C1296" s="102"/>
      <c r="D1296" s="102"/>
      <c r="E1296" s="89"/>
      <c r="F1296" s="89"/>
      <c r="G1296" s="88"/>
      <c r="H1296" s="228"/>
    </row>
    <row r="1297" spans="1:8">
      <c r="A1297" s="102"/>
      <c r="B1297" s="102"/>
      <c r="C1297" s="102"/>
      <c r="D1297" s="102"/>
      <c r="E1297" s="89"/>
      <c r="F1297" s="89"/>
      <c r="G1297" s="88"/>
      <c r="H1297" s="228"/>
    </row>
    <row r="1298" spans="1:8">
      <c r="B1298"/>
      <c r="C1298"/>
      <c r="D1298"/>
      <c r="E1298" s="89"/>
      <c r="F1298" s="89"/>
      <c r="G1298" s="88"/>
      <c r="H1298" s="229"/>
    </row>
    <row r="1299" spans="1:8">
      <c r="B1299"/>
      <c r="C1299"/>
      <c r="D1299"/>
      <c r="E1299" s="89"/>
      <c r="F1299" s="89"/>
      <c r="G1299" s="88"/>
      <c r="H1299" s="229"/>
    </row>
    <row r="1300" spans="1:8">
      <c r="A1300" s="102"/>
      <c r="B1300" s="102"/>
      <c r="C1300" s="102"/>
      <c r="D1300" s="102"/>
      <c r="E1300" s="89"/>
      <c r="F1300" s="89"/>
      <c r="G1300" s="88"/>
      <c r="H1300" s="228"/>
    </row>
    <row r="1301" spans="1:8">
      <c r="A1301" s="102"/>
      <c r="B1301" s="102"/>
      <c r="C1301" s="102"/>
      <c r="D1301" s="102"/>
      <c r="E1301" s="89"/>
      <c r="F1301" s="89"/>
      <c r="G1301" s="88"/>
      <c r="H1301" s="228"/>
    </row>
    <row r="1302" spans="1:8">
      <c r="A1302" s="102"/>
      <c r="B1302" s="102"/>
      <c r="C1302" s="102"/>
      <c r="D1302" s="102"/>
      <c r="E1302" s="89"/>
      <c r="F1302" s="89"/>
      <c r="G1302" s="90"/>
      <c r="H1302" s="102"/>
    </row>
    <row r="1303" spans="1:8">
      <c r="A1303" s="102"/>
      <c r="B1303" s="102"/>
      <c r="C1303" s="102"/>
      <c r="D1303" s="102"/>
      <c r="E1303" s="89"/>
      <c r="F1303" s="89"/>
      <c r="G1303" s="88"/>
      <c r="H1303" s="228"/>
    </row>
    <row r="1304" spans="1:8">
      <c r="A1304" s="102"/>
      <c r="B1304" s="102"/>
      <c r="C1304" s="102"/>
      <c r="D1304" s="102"/>
      <c r="E1304" s="89"/>
      <c r="F1304" s="89"/>
      <c r="G1304" s="88"/>
      <c r="H1304" s="228"/>
    </row>
    <row r="1305" spans="1:8">
      <c r="A1305" s="102"/>
      <c r="B1305" s="102"/>
      <c r="C1305" s="102"/>
      <c r="D1305" s="102"/>
      <c r="E1305" s="89"/>
      <c r="F1305" s="89"/>
      <c r="G1305" s="88"/>
      <c r="H1305" s="228"/>
    </row>
    <row r="1306" spans="1:8">
      <c r="A1306" s="102"/>
      <c r="B1306" s="102"/>
      <c r="C1306" s="102"/>
      <c r="D1306" s="102"/>
      <c r="E1306" s="89"/>
      <c r="F1306" s="89"/>
      <c r="G1306" s="90"/>
      <c r="H1306" s="102"/>
    </row>
    <row r="1307" spans="1:8">
      <c r="A1307" s="126"/>
      <c r="B1307" s="102"/>
      <c r="C1307" s="102"/>
      <c r="D1307" s="102"/>
      <c r="E1307" s="89"/>
      <c r="F1307" s="89"/>
      <c r="G1307" s="88"/>
      <c r="H1307" s="228"/>
    </row>
    <row r="1308" spans="1:8">
      <c r="A1308" s="102"/>
      <c r="B1308" s="102"/>
      <c r="C1308" s="102"/>
      <c r="D1308" s="102"/>
      <c r="E1308" s="89"/>
      <c r="F1308" s="89"/>
      <c r="G1308" s="90"/>
      <c r="H1308" s="102"/>
    </row>
    <row r="1309" spans="1:8">
      <c r="A1309" s="102"/>
      <c r="B1309" s="102"/>
      <c r="C1309" s="102"/>
      <c r="D1309" s="102"/>
      <c r="E1309" s="89"/>
      <c r="F1309" s="89"/>
      <c r="G1309" s="90"/>
      <c r="H1309" s="102"/>
    </row>
    <row r="1310" spans="1:8">
      <c r="A1310" s="102"/>
      <c r="B1310" s="102"/>
      <c r="C1310" s="102"/>
      <c r="D1310" s="102"/>
      <c r="E1310" s="87"/>
      <c r="F1310" s="87"/>
      <c r="G1310" s="88"/>
      <c r="H1310" s="228"/>
    </row>
    <row r="1311" spans="1:8">
      <c r="B1311"/>
      <c r="C1311"/>
      <c r="D1311"/>
      <c r="E1311" s="89"/>
      <c r="F1311" s="89"/>
      <c r="G1311" s="88"/>
      <c r="H1311" s="229"/>
    </row>
    <row r="1312" spans="1:8">
      <c r="A1312" s="102"/>
      <c r="B1312" s="102"/>
      <c r="C1312" s="102"/>
      <c r="D1312" s="102"/>
      <c r="E1312" s="89"/>
      <c r="F1312" s="89"/>
      <c r="G1312" s="88"/>
      <c r="H1312" s="228"/>
    </row>
    <row r="1313" spans="1:8">
      <c r="A1313" s="102"/>
      <c r="B1313" s="102"/>
      <c r="C1313" s="102"/>
      <c r="D1313" s="102"/>
      <c r="E1313" s="87"/>
      <c r="F1313" s="87"/>
      <c r="G1313" s="88"/>
      <c r="H1313" s="228"/>
    </row>
    <row r="1314" spans="1:8">
      <c r="A1314" s="102"/>
      <c r="B1314" s="102"/>
      <c r="C1314" s="102"/>
      <c r="D1314" s="102"/>
      <c r="E1314" s="89"/>
      <c r="F1314" s="89"/>
      <c r="G1314" s="90"/>
      <c r="H1314" s="102"/>
    </row>
    <row r="1315" spans="1:8">
      <c r="A1315" s="102"/>
      <c r="B1315" s="102"/>
      <c r="C1315" s="102"/>
      <c r="D1315" s="102"/>
      <c r="E1315" s="87"/>
      <c r="F1315" s="87"/>
      <c r="G1315" s="88"/>
      <c r="H1315" s="228"/>
    </row>
    <row r="1316" spans="1:8">
      <c r="A1316" s="102"/>
      <c r="B1316" s="102"/>
      <c r="C1316" s="102"/>
      <c r="D1316" s="102"/>
      <c r="E1316" s="89"/>
      <c r="F1316" s="87"/>
      <c r="G1316" s="88"/>
      <c r="H1316" s="230"/>
    </row>
    <row r="1317" spans="1:8">
      <c r="B1317"/>
      <c r="C1317"/>
      <c r="D1317"/>
      <c r="E1317" s="89"/>
      <c r="F1317" s="89"/>
      <c r="G1317" s="88"/>
      <c r="H1317" s="230"/>
    </row>
    <row r="1318" spans="1:8">
      <c r="A1318" s="102"/>
      <c r="B1318" s="102"/>
      <c r="C1318" s="102"/>
      <c r="D1318" s="102"/>
      <c r="E1318" s="89"/>
      <c r="F1318" s="89"/>
      <c r="G1318" s="90"/>
      <c r="H1318" s="102"/>
    </row>
    <row r="1319" spans="1:8">
      <c r="A1319" s="102"/>
      <c r="B1319" s="102"/>
      <c r="C1319" s="102"/>
      <c r="D1319" s="102"/>
      <c r="E1319" s="89"/>
      <c r="F1319" s="89"/>
      <c r="G1319" s="88"/>
      <c r="H1319" s="230"/>
    </row>
    <row r="1320" spans="1:8">
      <c r="A1320" s="102"/>
      <c r="B1320" s="102"/>
      <c r="C1320" s="102"/>
      <c r="D1320" s="102"/>
      <c r="E1320" s="89"/>
      <c r="F1320" s="89"/>
      <c r="G1320" s="90"/>
      <c r="H1320" s="102"/>
    </row>
    <row r="1321" spans="1:8">
      <c r="A1321" s="102"/>
      <c r="B1321" s="102"/>
      <c r="C1321" s="102"/>
      <c r="D1321" s="102"/>
      <c r="E1321" s="89"/>
      <c r="F1321" s="87"/>
      <c r="G1321" s="88"/>
      <c r="H1321" s="230"/>
    </row>
    <row r="1322" spans="1:8">
      <c r="A1322" s="102"/>
      <c r="B1322" s="102"/>
      <c r="C1322" s="102"/>
      <c r="D1322" s="102"/>
      <c r="E1322" s="89"/>
      <c r="F1322" s="89"/>
      <c r="G1322" s="88"/>
      <c r="H1322" s="230"/>
    </row>
    <row r="1323" spans="1:8">
      <c r="A1323" s="102"/>
      <c r="B1323" s="102"/>
      <c r="C1323" s="102"/>
      <c r="D1323" s="102"/>
      <c r="E1323" s="89"/>
      <c r="F1323" s="89"/>
      <c r="G1323" s="88"/>
      <c r="H1323" s="230"/>
    </row>
    <row r="1324" spans="1:8">
      <c r="A1324" s="102"/>
      <c r="B1324" s="102"/>
      <c r="C1324" s="102"/>
      <c r="D1324" s="102"/>
      <c r="E1324" s="89"/>
      <c r="F1324" s="89"/>
      <c r="G1324" s="88"/>
      <c r="H1324" s="230"/>
    </row>
    <row r="1325" spans="1:8">
      <c r="A1325" s="102"/>
      <c r="B1325" s="102"/>
      <c r="C1325" s="102"/>
      <c r="D1325" s="102"/>
      <c r="E1325" s="89"/>
      <c r="F1325" s="89"/>
      <c r="G1325" s="90"/>
      <c r="H1325" s="102"/>
    </row>
    <row r="1326" spans="1:8">
      <c r="A1326" s="102"/>
      <c r="B1326" s="102"/>
      <c r="C1326" s="102"/>
      <c r="D1326" s="102"/>
      <c r="E1326" s="89"/>
      <c r="F1326" s="89"/>
      <c r="G1326" s="90"/>
      <c r="H1326" s="102"/>
    </row>
    <row r="1327" spans="1:8">
      <c r="A1327" s="102"/>
      <c r="B1327" s="102"/>
      <c r="C1327" s="102"/>
      <c r="D1327" s="102"/>
      <c r="E1327" s="89"/>
      <c r="F1327" s="89"/>
      <c r="G1327" s="88"/>
      <c r="H1327" s="230"/>
    </row>
    <row r="1328" spans="1:8">
      <c r="A1328" s="102"/>
      <c r="B1328" s="102"/>
      <c r="C1328" s="102"/>
      <c r="D1328" s="102"/>
      <c r="E1328" s="89"/>
      <c r="F1328" s="89"/>
      <c r="G1328" s="90"/>
      <c r="H1328" s="102"/>
    </row>
    <row r="1329" spans="1:8">
      <c r="A1329" s="102"/>
      <c r="B1329" s="102"/>
      <c r="C1329" s="102"/>
      <c r="D1329" s="102"/>
      <c r="E1329" s="89"/>
      <c r="F1329" s="89"/>
      <c r="G1329" s="88"/>
      <c r="H1329" s="230"/>
    </row>
    <row r="1330" spans="1:8">
      <c r="A1330" s="102"/>
      <c r="B1330" s="102"/>
      <c r="C1330" s="102"/>
      <c r="D1330" s="102"/>
      <c r="E1330" s="89"/>
      <c r="F1330" s="89"/>
      <c r="G1330" s="90"/>
      <c r="H1330" s="102"/>
    </row>
    <row r="1331" spans="1:8">
      <c r="A1331" s="102"/>
      <c r="B1331" s="102"/>
      <c r="C1331" s="102"/>
      <c r="D1331" s="102"/>
      <c r="E1331" s="89"/>
      <c r="F1331" s="89"/>
      <c r="G1331" s="90"/>
      <c r="H1331" s="102"/>
    </row>
    <row r="1332" spans="1:8">
      <c r="A1332" s="102"/>
      <c r="B1332" s="102"/>
      <c r="C1332" s="102"/>
      <c r="D1332" s="102"/>
      <c r="E1332" s="89"/>
      <c r="F1332" s="89"/>
      <c r="G1332" s="88"/>
      <c r="H1332" s="230"/>
    </row>
    <row r="1333" spans="1:8">
      <c r="B1333"/>
      <c r="C1333"/>
      <c r="D1333"/>
      <c r="E1333" s="89"/>
      <c r="F1333" s="89"/>
      <c r="G1333" s="90"/>
      <c r="H1333"/>
    </row>
    <row r="1334" spans="1:8">
      <c r="A1334" s="102"/>
      <c r="B1334" s="102"/>
      <c r="C1334" s="102"/>
      <c r="D1334" s="102"/>
      <c r="E1334" s="89"/>
      <c r="F1334" s="89"/>
      <c r="G1334" s="90"/>
      <c r="H1334" s="102"/>
    </row>
    <row r="1335" spans="1:8">
      <c r="A1335" s="102"/>
      <c r="B1335" s="102"/>
      <c r="C1335" s="102"/>
      <c r="D1335" s="102"/>
      <c r="E1335" s="89"/>
      <c r="F1335" s="89"/>
      <c r="G1335" s="90"/>
      <c r="H1335" s="102"/>
    </row>
    <row r="1336" spans="1:8">
      <c r="A1336" s="102"/>
      <c r="B1336" s="102"/>
      <c r="C1336" s="102"/>
      <c r="D1336" s="102"/>
      <c r="E1336" s="89"/>
      <c r="F1336" s="89"/>
      <c r="G1336" s="88"/>
      <c r="H1336" s="230"/>
    </row>
    <row r="1337" spans="1:8">
      <c r="A1337" s="102"/>
      <c r="B1337" s="102"/>
      <c r="C1337" s="102"/>
      <c r="D1337" s="102"/>
      <c r="E1337" s="89"/>
      <c r="F1337" s="89"/>
      <c r="G1337" s="88"/>
      <c r="H1337" s="230"/>
    </row>
    <row r="1338" spans="1:8">
      <c r="A1338" s="102"/>
      <c r="B1338" s="102"/>
      <c r="C1338" s="102"/>
      <c r="D1338" s="102"/>
      <c r="E1338" s="89"/>
      <c r="F1338" s="89"/>
      <c r="G1338" s="88"/>
      <c r="H1338" s="230"/>
    </row>
    <row r="1339" spans="1:8">
      <c r="A1339" s="102"/>
      <c r="B1339" s="102"/>
      <c r="C1339" s="102"/>
      <c r="D1339" s="102"/>
      <c r="E1339" s="89"/>
      <c r="F1339" s="89"/>
      <c r="G1339" s="90"/>
      <c r="H1339" s="102"/>
    </row>
    <row r="1340" spans="1:8">
      <c r="A1340" s="102"/>
      <c r="B1340" s="102"/>
      <c r="C1340" s="102"/>
      <c r="D1340" s="102"/>
      <c r="E1340" s="89"/>
      <c r="F1340" s="89"/>
      <c r="G1340" s="88"/>
      <c r="H1340" s="230"/>
    </row>
    <row r="1341" spans="1:8">
      <c r="A1341" s="102"/>
      <c r="B1341" s="102"/>
      <c r="C1341" s="102"/>
      <c r="D1341" s="102"/>
      <c r="E1341" s="89"/>
      <c r="F1341" s="89"/>
      <c r="G1341" s="90"/>
      <c r="H1341" s="102"/>
    </row>
    <row r="1342" spans="1:8">
      <c r="A1342" s="102"/>
      <c r="B1342" s="102"/>
      <c r="C1342" s="102"/>
      <c r="D1342" s="102"/>
      <c r="E1342" s="89"/>
      <c r="F1342" s="89"/>
      <c r="G1342" s="88"/>
      <c r="H1342" s="230"/>
    </row>
    <row r="1343" spans="1:8">
      <c r="A1343" s="102"/>
      <c r="B1343" s="102"/>
      <c r="C1343" s="102"/>
      <c r="D1343" s="102"/>
      <c r="E1343" s="89"/>
      <c r="F1343" s="89"/>
      <c r="G1343" s="88"/>
      <c r="H1343" s="230"/>
    </row>
    <row r="1344" spans="1:8">
      <c r="A1344" s="102"/>
      <c r="B1344" s="102"/>
      <c r="C1344" s="102"/>
      <c r="D1344" s="102"/>
      <c r="E1344" s="89"/>
      <c r="F1344" s="89"/>
      <c r="G1344" s="88"/>
      <c r="H1344" s="230"/>
    </row>
    <row r="1345" spans="1:8">
      <c r="A1345" s="102"/>
      <c r="B1345" s="102"/>
      <c r="C1345" s="102"/>
      <c r="D1345" s="102"/>
      <c r="E1345" s="89"/>
      <c r="F1345" s="87"/>
      <c r="G1345" s="88"/>
      <c r="H1345" s="230"/>
    </row>
    <row r="1346" spans="1:8">
      <c r="B1346"/>
      <c r="C1346"/>
      <c r="D1346"/>
      <c r="E1346" s="89"/>
      <c r="F1346" s="89"/>
      <c r="G1346" s="90"/>
      <c r="H1346"/>
    </row>
    <row r="1347" spans="1:8">
      <c r="A1347" s="102"/>
      <c r="B1347" s="102"/>
      <c r="C1347" s="102"/>
      <c r="D1347" s="102"/>
      <c r="E1347" s="89"/>
      <c r="F1347" s="89"/>
      <c r="G1347" s="90"/>
      <c r="H1347" s="102"/>
    </row>
    <row r="1348" spans="1:8">
      <c r="A1348" s="102"/>
      <c r="B1348" s="102"/>
      <c r="C1348" s="102"/>
      <c r="D1348" s="102"/>
      <c r="E1348" s="89"/>
      <c r="F1348" s="89"/>
      <c r="G1348" s="88"/>
      <c r="H1348" s="230"/>
    </row>
    <row r="1349" spans="1:8">
      <c r="A1349" s="102"/>
      <c r="B1349" s="102"/>
      <c r="C1349" s="102"/>
      <c r="D1349" s="102"/>
      <c r="E1349" s="89"/>
      <c r="F1349" s="89"/>
      <c r="G1349" s="88"/>
      <c r="H1349" s="230"/>
    </row>
    <row r="1350" spans="1:8">
      <c r="A1350" s="102"/>
      <c r="B1350" s="102"/>
      <c r="C1350" s="102"/>
      <c r="D1350" s="102"/>
      <c r="E1350" s="89"/>
      <c r="F1350" s="89"/>
      <c r="G1350" s="88"/>
      <c r="H1350" s="228"/>
    </row>
    <row r="1351" spans="1:8">
      <c r="A1351" s="102"/>
      <c r="B1351" s="102"/>
      <c r="C1351" s="102"/>
      <c r="D1351" s="102"/>
      <c r="E1351" s="89"/>
      <c r="F1351" s="87"/>
      <c r="G1351" s="88"/>
      <c r="H1351" s="230"/>
    </row>
    <row r="1352" spans="1:8">
      <c r="B1352"/>
      <c r="C1352"/>
      <c r="D1352"/>
      <c r="E1352" s="89"/>
      <c r="F1352" s="89"/>
      <c r="G1352" s="90"/>
      <c r="H1352"/>
    </row>
    <row r="1353" spans="1:8">
      <c r="A1353" s="102"/>
      <c r="B1353" s="102"/>
      <c r="C1353" s="102"/>
      <c r="D1353" s="102"/>
      <c r="E1353" s="89"/>
      <c r="F1353" s="89"/>
      <c r="G1353" s="88"/>
      <c r="H1353" s="230"/>
    </row>
    <row r="1354" spans="1:8">
      <c r="A1354" s="102"/>
      <c r="B1354" s="102"/>
      <c r="C1354" s="102"/>
      <c r="D1354" s="102"/>
      <c r="E1354" s="89"/>
      <c r="F1354" s="87"/>
      <c r="G1354" s="88"/>
      <c r="H1354" s="230"/>
    </row>
    <row r="1355" spans="1:8">
      <c r="A1355" s="102"/>
      <c r="B1355" s="102"/>
      <c r="C1355" s="102"/>
      <c r="D1355" s="102"/>
      <c r="E1355" s="89"/>
      <c r="F1355" s="89"/>
      <c r="G1355" s="90"/>
      <c r="H1355" s="102"/>
    </row>
    <row r="1356" spans="1:8">
      <c r="A1356" s="102"/>
      <c r="B1356" s="102"/>
      <c r="C1356" s="102"/>
      <c r="D1356" s="102"/>
      <c r="E1356" s="89"/>
      <c r="F1356" s="89"/>
      <c r="G1356" s="90"/>
      <c r="H1356" s="102"/>
    </row>
    <row r="1357" spans="1:8">
      <c r="A1357" s="102"/>
      <c r="B1357" s="102"/>
      <c r="C1357" s="102"/>
      <c r="D1357" s="102"/>
      <c r="E1357" s="89"/>
      <c r="F1357" s="89"/>
      <c r="G1357" s="90"/>
      <c r="H1357" s="102"/>
    </row>
    <row r="1358" spans="1:8">
      <c r="A1358" s="102"/>
      <c r="B1358" s="102"/>
      <c r="C1358" s="102"/>
      <c r="D1358" s="102"/>
      <c r="E1358" s="89"/>
      <c r="F1358" s="89"/>
      <c r="G1358" s="88"/>
      <c r="H1358" s="230"/>
    </row>
    <row r="1359" spans="1:8">
      <c r="A1359" s="102"/>
      <c r="B1359" s="102"/>
      <c r="C1359" s="102"/>
      <c r="D1359" s="102"/>
      <c r="E1359" s="89"/>
      <c r="F1359" s="89"/>
      <c r="G1359" s="88"/>
      <c r="H1359" s="230"/>
    </row>
    <row r="1360" spans="1:8">
      <c r="A1360" s="102"/>
      <c r="B1360" s="102"/>
      <c r="C1360" s="102"/>
      <c r="D1360" s="102"/>
      <c r="E1360" s="89"/>
      <c r="F1360" s="89"/>
      <c r="G1360" s="90"/>
      <c r="H1360" s="102"/>
    </row>
    <row r="1361" spans="1:8">
      <c r="A1361" s="102"/>
      <c r="B1361" s="102"/>
      <c r="C1361" s="102"/>
      <c r="D1361" s="102"/>
      <c r="E1361" s="89"/>
      <c r="F1361" s="89"/>
      <c r="G1361" s="90"/>
      <c r="H1361" s="102"/>
    </row>
    <row r="1362" spans="1:8">
      <c r="A1362" s="102"/>
      <c r="B1362" s="102"/>
      <c r="C1362" s="102"/>
      <c r="D1362" s="102"/>
      <c r="E1362" s="89"/>
      <c r="F1362" s="89"/>
      <c r="G1362" s="88"/>
      <c r="H1362" s="230"/>
    </row>
    <row r="1363" spans="1:8">
      <c r="B1363"/>
      <c r="C1363"/>
      <c r="D1363"/>
      <c r="E1363" s="89"/>
      <c r="F1363" s="89"/>
      <c r="G1363" s="90"/>
      <c r="H1363"/>
    </row>
    <row r="1364" spans="1:8">
      <c r="A1364" s="102"/>
      <c r="B1364" s="102"/>
      <c r="C1364" s="102"/>
      <c r="D1364" s="102"/>
      <c r="E1364" s="89"/>
      <c r="F1364" s="89"/>
      <c r="G1364" s="90"/>
      <c r="H1364" s="102"/>
    </row>
    <row r="1365" spans="1:8">
      <c r="A1365" s="102"/>
      <c r="B1365" s="102"/>
      <c r="C1365" s="102"/>
      <c r="D1365" s="102"/>
      <c r="E1365" s="89"/>
      <c r="F1365" s="89"/>
      <c r="G1365" s="90"/>
      <c r="H1365" s="102"/>
    </row>
    <row r="1366" spans="1:8">
      <c r="A1366" s="102"/>
      <c r="B1366" s="102"/>
      <c r="C1366" s="102"/>
      <c r="D1366" s="102"/>
      <c r="E1366" s="89"/>
      <c r="F1366" s="89"/>
      <c r="G1366" s="88"/>
      <c r="H1366" s="230"/>
    </row>
    <row r="1367" spans="1:8">
      <c r="A1367" s="102"/>
      <c r="B1367" s="102"/>
      <c r="C1367" s="102"/>
      <c r="D1367" s="102"/>
      <c r="E1367" s="89"/>
      <c r="F1367" s="89"/>
      <c r="G1367" s="88"/>
      <c r="H1367" s="230"/>
    </row>
    <row r="1368" spans="1:8">
      <c r="A1368" s="102"/>
      <c r="B1368" s="102"/>
      <c r="C1368" s="102"/>
      <c r="D1368" s="102"/>
      <c r="E1368" s="89"/>
      <c r="F1368" s="89"/>
      <c r="G1368" s="90"/>
      <c r="H1368" s="102"/>
    </row>
    <row r="1369" spans="1:8">
      <c r="A1369" s="102"/>
      <c r="B1369" s="102"/>
      <c r="C1369" s="102"/>
      <c r="D1369" s="102"/>
      <c r="E1369" s="89"/>
      <c r="F1369" s="89"/>
      <c r="G1369" s="88"/>
      <c r="H1369" s="230"/>
    </row>
    <row r="1370" spans="1:8">
      <c r="A1370" s="102"/>
      <c r="B1370" s="102"/>
      <c r="C1370" s="102"/>
      <c r="D1370" s="102"/>
      <c r="E1370" s="89"/>
      <c r="F1370" s="89"/>
      <c r="G1370" s="88"/>
      <c r="H1370" s="228"/>
    </row>
    <row r="1371" spans="1:8">
      <c r="A1371" s="102"/>
      <c r="B1371" s="102"/>
      <c r="C1371" s="102"/>
      <c r="D1371" s="102"/>
      <c r="E1371" s="89"/>
      <c r="F1371" s="89"/>
      <c r="G1371" s="90"/>
      <c r="H1371" s="102"/>
    </row>
    <row r="1372" spans="1:8">
      <c r="A1372" s="102"/>
      <c r="B1372" s="102"/>
      <c r="C1372" s="102"/>
      <c r="D1372" s="102"/>
      <c r="E1372" s="89"/>
      <c r="F1372" s="89"/>
      <c r="G1372" s="88"/>
      <c r="H1372" s="230"/>
    </row>
    <row r="1373" spans="1:8">
      <c r="A1373" s="102"/>
      <c r="B1373" s="102"/>
      <c r="C1373" s="102"/>
      <c r="D1373" s="102"/>
      <c r="E1373" s="89"/>
      <c r="F1373" s="89"/>
      <c r="G1373" s="90"/>
      <c r="H1373" s="102"/>
    </row>
    <row r="1374" spans="1:8">
      <c r="A1374" s="102"/>
      <c r="B1374" s="102"/>
      <c r="C1374" s="102"/>
      <c r="D1374" s="102"/>
      <c r="E1374" s="89"/>
      <c r="F1374" s="89"/>
      <c r="G1374" s="90"/>
      <c r="H1374" s="102"/>
    </row>
    <row r="1375" spans="1:8">
      <c r="A1375" s="102"/>
      <c r="B1375" s="102"/>
      <c r="C1375" s="102"/>
      <c r="D1375" s="102"/>
      <c r="E1375" s="89"/>
      <c r="F1375" s="89"/>
      <c r="G1375" s="88"/>
      <c r="H1375" s="230"/>
    </row>
    <row r="1376" spans="1:8">
      <c r="A1376" s="102"/>
      <c r="B1376" s="102"/>
      <c r="C1376" s="102"/>
      <c r="D1376" s="102"/>
      <c r="E1376" s="89"/>
      <c r="F1376" s="89"/>
      <c r="G1376" s="88"/>
      <c r="H1376" s="230"/>
    </row>
    <row r="1377" spans="1:8">
      <c r="A1377" s="102"/>
      <c r="B1377" s="102"/>
      <c r="C1377" s="102"/>
      <c r="D1377" s="102"/>
      <c r="E1377" s="89"/>
      <c r="F1377" s="89"/>
      <c r="G1377" s="88"/>
      <c r="H1377" s="230"/>
    </row>
    <row r="1378" spans="1:8">
      <c r="A1378" s="102"/>
      <c r="B1378" s="102"/>
      <c r="C1378" s="102"/>
      <c r="D1378" s="102"/>
      <c r="E1378" s="89"/>
      <c r="F1378" s="89"/>
      <c r="G1378" s="88"/>
      <c r="H1378" s="230"/>
    </row>
    <row r="1379" spans="1:8">
      <c r="A1379" s="102"/>
      <c r="B1379" s="102"/>
      <c r="C1379" s="102"/>
      <c r="D1379" s="102"/>
      <c r="E1379" s="89"/>
      <c r="F1379" s="87"/>
      <c r="G1379" s="88"/>
      <c r="H1379" s="230"/>
    </row>
    <row r="1380" spans="1:8">
      <c r="A1380" s="102"/>
      <c r="B1380" s="102"/>
      <c r="C1380" s="102"/>
      <c r="D1380" s="102"/>
      <c r="E1380" s="89"/>
      <c r="F1380" s="89"/>
      <c r="G1380" s="88"/>
      <c r="H1380" s="230"/>
    </row>
    <row r="1381" spans="1:8">
      <c r="A1381" s="102"/>
      <c r="B1381" s="102"/>
      <c r="C1381" s="102"/>
      <c r="D1381" s="102"/>
      <c r="E1381" s="89"/>
      <c r="F1381" s="89"/>
      <c r="G1381" s="88"/>
      <c r="H1381" s="230"/>
    </row>
    <row r="1382" spans="1:8">
      <c r="A1382" s="102"/>
      <c r="B1382" s="102"/>
      <c r="C1382" s="102"/>
      <c r="D1382" s="102"/>
      <c r="E1382" s="89"/>
      <c r="F1382" s="89"/>
      <c r="G1382" s="88"/>
      <c r="H1382" s="230"/>
    </row>
    <row r="1383" spans="1:8">
      <c r="A1383" s="102"/>
      <c r="B1383" s="102"/>
      <c r="C1383" s="102"/>
      <c r="D1383" s="102"/>
      <c r="E1383" s="89"/>
      <c r="F1383" s="89"/>
      <c r="G1383" s="88"/>
      <c r="H1383" s="230"/>
    </row>
    <row r="1384" spans="1:8">
      <c r="A1384" s="102"/>
      <c r="B1384" s="102"/>
      <c r="C1384" s="102"/>
      <c r="D1384" s="102"/>
      <c r="E1384" s="89"/>
      <c r="F1384" s="89"/>
      <c r="G1384" s="88"/>
      <c r="H1384" s="228"/>
    </row>
    <row r="1385" spans="1:8">
      <c r="A1385" s="102"/>
      <c r="B1385" s="102"/>
      <c r="C1385" s="102"/>
      <c r="D1385" s="102"/>
      <c r="E1385" s="89"/>
      <c r="F1385" s="89"/>
      <c r="G1385" s="90"/>
      <c r="H1385" s="102"/>
    </row>
    <row r="1386" spans="1:8">
      <c r="A1386" s="102"/>
      <c r="B1386" s="102"/>
      <c r="C1386" s="102"/>
      <c r="D1386" s="102"/>
      <c r="E1386" s="89"/>
      <c r="F1386" s="89"/>
      <c r="G1386" s="88"/>
      <c r="H1386" s="230"/>
    </row>
    <row r="1387" spans="1:8">
      <c r="A1387" s="102"/>
      <c r="B1387" s="102"/>
      <c r="C1387" s="102"/>
      <c r="D1387" s="102"/>
      <c r="E1387" s="89"/>
      <c r="F1387" s="89"/>
      <c r="G1387" s="90"/>
      <c r="H1387" s="102"/>
    </row>
    <row r="1388" spans="1:8">
      <c r="A1388" s="102"/>
      <c r="B1388" s="102"/>
      <c r="C1388" s="102"/>
      <c r="D1388" s="102"/>
      <c r="E1388" s="89"/>
      <c r="F1388" s="89"/>
      <c r="G1388" s="88"/>
      <c r="H1388" s="230"/>
    </row>
    <row r="1389" spans="1:8">
      <c r="A1389" s="102"/>
      <c r="B1389" s="102"/>
      <c r="C1389" s="102"/>
      <c r="D1389" s="102"/>
      <c r="E1389" s="89"/>
      <c r="F1389" s="89"/>
      <c r="G1389" s="90"/>
      <c r="H1389" s="102"/>
    </row>
    <row r="1390" spans="1:8">
      <c r="A1390" s="102"/>
      <c r="B1390" s="102"/>
      <c r="C1390" s="102"/>
      <c r="D1390" s="102"/>
      <c r="E1390" s="89"/>
      <c r="F1390" s="89"/>
      <c r="G1390" s="88"/>
      <c r="H1390" s="230"/>
    </row>
    <row r="1391" spans="1:8">
      <c r="A1391" s="102"/>
      <c r="B1391" s="102"/>
      <c r="C1391" s="102"/>
      <c r="D1391" s="102"/>
      <c r="E1391" s="89"/>
      <c r="F1391" s="89"/>
      <c r="G1391" s="88"/>
      <c r="H1391" s="230"/>
    </row>
    <row r="1392" spans="1:8">
      <c r="A1392" s="102"/>
      <c r="B1392" s="102"/>
      <c r="C1392" s="102"/>
      <c r="D1392" s="102"/>
      <c r="E1392" s="89"/>
      <c r="F1392" s="89"/>
      <c r="G1392" s="90"/>
      <c r="H1392" s="102"/>
    </row>
    <row r="1393" spans="1:8">
      <c r="A1393" s="102"/>
      <c r="B1393" s="102"/>
      <c r="C1393" s="102"/>
      <c r="D1393" s="102"/>
      <c r="E1393" s="89"/>
      <c r="F1393" s="87"/>
      <c r="G1393" s="88"/>
      <c r="H1393" s="230"/>
    </row>
    <row r="1394" spans="1:8">
      <c r="B1394"/>
      <c r="C1394"/>
      <c r="D1394"/>
      <c r="E1394" s="89"/>
      <c r="F1394" s="87"/>
      <c r="G1394" s="88"/>
      <c r="H1394" s="230"/>
    </row>
    <row r="1395" spans="1:8">
      <c r="A1395" s="102"/>
      <c r="B1395" s="102"/>
      <c r="C1395" s="102"/>
      <c r="D1395" s="102"/>
      <c r="E1395" s="89"/>
      <c r="F1395" s="89"/>
      <c r="G1395" s="90"/>
      <c r="H1395" s="102"/>
    </row>
    <row r="1396" spans="1:8">
      <c r="A1396" s="102"/>
      <c r="B1396" s="102"/>
      <c r="C1396" s="102"/>
      <c r="D1396" s="102"/>
      <c r="E1396" s="89"/>
      <c r="F1396" s="89"/>
      <c r="G1396" s="88"/>
      <c r="H1396" s="230"/>
    </row>
    <row r="1397" spans="1:8">
      <c r="A1397" s="102"/>
      <c r="B1397" s="102"/>
      <c r="C1397" s="102"/>
      <c r="D1397" s="102"/>
      <c r="E1397" s="89"/>
      <c r="F1397" s="87"/>
      <c r="G1397" s="88"/>
      <c r="H1397" s="230"/>
    </row>
    <row r="1398" spans="1:8">
      <c r="A1398" s="102"/>
      <c r="B1398" s="102"/>
      <c r="C1398" s="102"/>
      <c r="D1398" s="102"/>
      <c r="E1398" s="89"/>
      <c r="F1398" s="87"/>
      <c r="G1398" s="88"/>
      <c r="H1398" s="230"/>
    </row>
    <row r="1399" spans="1:8">
      <c r="A1399" s="102"/>
      <c r="B1399" s="102"/>
      <c r="C1399" s="102"/>
      <c r="D1399" s="102"/>
      <c r="E1399" s="89"/>
      <c r="F1399" s="87"/>
      <c r="G1399" s="88"/>
      <c r="H1399" s="230"/>
    </row>
    <row r="1400" spans="1:8">
      <c r="A1400" s="102"/>
      <c r="B1400" s="102"/>
      <c r="C1400" s="102"/>
      <c r="D1400" s="102"/>
      <c r="E1400" s="89"/>
      <c r="F1400" s="89"/>
      <c r="G1400" s="88"/>
      <c r="H1400" s="231"/>
    </row>
    <row r="1401" spans="1:8">
      <c r="A1401" s="102"/>
      <c r="B1401" s="102"/>
      <c r="C1401" s="102"/>
      <c r="D1401" s="102"/>
      <c r="E1401" s="89"/>
      <c r="F1401" s="89"/>
      <c r="G1401" s="88"/>
      <c r="H1401" s="230"/>
    </row>
    <row r="1402" spans="1:8">
      <c r="A1402" s="102"/>
      <c r="B1402" s="102"/>
      <c r="C1402" s="102"/>
      <c r="D1402" s="102"/>
      <c r="E1402" s="89"/>
      <c r="F1402" s="89"/>
      <c r="G1402" s="88"/>
      <c r="H1402" s="230"/>
    </row>
    <row r="1403" spans="1:8">
      <c r="A1403" s="102"/>
      <c r="B1403" s="102"/>
      <c r="C1403" s="102"/>
      <c r="D1403" s="102"/>
      <c r="E1403" s="89"/>
      <c r="F1403" s="89"/>
      <c r="G1403" s="90"/>
      <c r="H1403" s="102"/>
    </row>
    <row r="1404" spans="1:8">
      <c r="A1404" s="102"/>
      <c r="B1404" s="102"/>
      <c r="C1404" s="102"/>
      <c r="D1404" s="102"/>
      <c r="E1404" s="89"/>
      <c r="F1404" s="87"/>
      <c r="G1404" s="88"/>
      <c r="H1404" s="230"/>
    </row>
    <row r="1405" spans="1:8">
      <c r="A1405" s="102"/>
      <c r="B1405" s="102"/>
      <c r="C1405" s="102"/>
      <c r="D1405" s="102"/>
      <c r="E1405" s="89"/>
      <c r="F1405" s="89"/>
      <c r="G1405" s="90"/>
      <c r="H1405" s="102"/>
    </row>
    <row r="1406" spans="1:8">
      <c r="A1406" s="102"/>
      <c r="B1406" s="102"/>
      <c r="C1406" s="102"/>
      <c r="D1406" s="102"/>
      <c r="E1406" s="89"/>
      <c r="F1406" s="87"/>
      <c r="G1406" s="88"/>
      <c r="H1406" s="230"/>
    </row>
    <row r="1407" spans="1:8">
      <c r="A1407" s="102"/>
      <c r="B1407" s="102"/>
      <c r="C1407" s="102"/>
      <c r="D1407" s="102"/>
      <c r="E1407" s="89"/>
      <c r="F1407" s="89"/>
      <c r="G1407" s="88"/>
      <c r="H1407" s="230"/>
    </row>
    <row r="1408" spans="1:8">
      <c r="A1408" s="102"/>
      <c r="B1408" s="102"/>
      <c r="C1408" s="102"/>
      <c r="D1408" s="102"/>
      <c r="E1408" s="89"/>
      <c r="F1408" s="89"/>
      <c r="G1408" s="88"/>
      <c r="H1408" s="230"/>
    </row>
    <row r="1409" spans="1:9">
      <c r="A1409" s="102"/>
      <c r="B1409" s="102"/>
      <c r="C1409" s="102"/>
      <c r="D1409" s="102"/>
      <c r="E1409" s="89"/>
      <c r="F1409" s="89"/>
      <c r="G1409" s="88"/>
      <c r="H1409" s="230"/>
    </row>
    <row r="1410" spans="1:9">
      <c r="A1410" s="102"/>
      <c r="B1410" s="102"/>
      <c r="C1410" s="102"/>
      <c r="D1410" s="102"/>
      <c r="E1410" s="89"/>
      <c r="F1410" s="89"/>
      <c r="G1410" s="88"/>
      <c r="H1410" s="230"/>
    </row>
    <row r="1411" spans="1:9">
      <c r="A1411" s="102"/>
      <c r="B1411" s="102"/>
      <c r="C1411" s="102"/>
      <c r="D1411" s="102"/>
      <c r="E1411" s="89"/>
      <c r="F1411" s="89"/>
      <c r="G1411" s="88"/>
      <c r="H1411" s="230"/>
    </row>
    <row r="1412" spans="1:9">
      <c r="A1412" s="102"/>
      <c r="B1412" s="102"/>
      <c r="C1412" s="102"/>
      <c r="D1412" s="102"/>
      <c r="E1412" s="89"/>
      <c r="F1412" s="89"/>
      <c r="G1412" s="88"/>
      <c r="H1412" s="230"/>
    </row>
    <row r="1413" spans="1:9">
      <c r="B1413"/>
      <c r="C1413"/>
      <c r="D1413"/>
      <c r="E1413" s="89"/>
      <c r="F1413" s="87"/>
      <c r="G1413" s="88"/>
      <c r="H1413" s="90"/>
    </row>
    <row r="1414" spans="1:9">
      <c r="A1414" s="102"/>
      <c r="B1414" s="102"/>
      <c r="C1414" s="102"/>
      <c r="D1414" s="102"/>
      <c r="E1414" s="89"/>
      <c r="F1414" s="89"/>
      <c r="G1414" s="90"/>
      <c r="H1414" s="90"/>
    </row>
    <row r="1415" spans="1:9">
      <c r="A1415" s="102"/>
      <c r="B1415" s="102"/>
      <c r="C1415" s="102"/>
      <c r="D1415" s="102"/>
      <c r="E1415" s="89"/>
      <c r="F1415" s="89"/>
      <c r="G1415" s="90"/>
      <c r="H1415" s="90"/>
      <c r="I1415" s="102"/>
    </row>
    <row r="1416" spans="1:9">
      <c r="A1416" s="102"/>
      <c r="B1416" s="102"/>
      <c r="C1416" s="102"/>
      <c r="D1416" s="102"/>
      <c r="E1416" s="89"/>
      <c r="F1416" s="87"/>
      <c r="G1416" s="88"/>
      <c r="H1416" s="90"/>
      <c r="I1416" s="102"/>
    </row>
    <row r="1417" spans="1:9">
      <c r="A1417" s="102"/>
      <c r="B1417" s="102"/>
      <c r="C1417" s="102"/>
      <c r="D1417" s="102"/>
      <c r="E1417" s="89"/>
      <c r="F1417" s="89"/>
      <c r="G1417" s="90"/>
      <c r="H1417" s="90"/>
      <c r="I1417" s="102"/>
    </row>
    <row r="1418" spans="1:9">
      <c r="A1418" s="102"/>
      <c r="B1418" s="102"/>
      <c r="C1418" s="102"/>
      <c r="D1418" s="102"/>
      <c r="E1418" s="89"/>
      <c r="F1418" s="89"/>
      <c r="G1418" s="90"/>
      <c r="H1418" s="90"/>
      <c r="I1418" s="102"/>
    </row>
    <row r="1419" spans="1:9">
      <c r="A1419" s="102"/>
      <c r="B1419" s="102"/>
      <c r="C1419" s="102"/>
      <c r="D1419" s="102"/>
      <c r="E1419" s="89"/>
      <c r="F1419" s="87"/>
      <c r="G1419" s="88"/>
      <c r="H1419" s="90"/>
      <c r="I1419" s="102"/>
    </row>
    <row r="1420" spans="1:9">
      <c r="A1420" s="102"/>
      <c r="B1420" s="102"/>
      <c r="C1420" s="102"/>
      <c r="D1420" s="102"/>
      <c r="E1420" s="89"/>
      <c r="F1420" s="89"/>
      <c r="G1420" s="90"/>
      <c r="H1420" s="90"/>
      <c r="I1420" s="102"/>
    </row>
    <row r="1421" spans="1:9">
      <c r="B1421"/>
      <c r="C1421"/>
      <c r="D1421"/>
      <c r="E1421" s="89"/>
      <c r="F1421" s="89"/>
      <c r="G1421" s="90"/>
      <c r="H1421"/>
    </row>
    <row r="1422" spans="1:9">
      <c r="B1422"/>
      <c r="C1422"/>
      <c r="D1422"/>
      <c r="E1422" s="89"/>
      <c r="F1422" s="89"/>
      <c r="G1422" s="90"/>
      <c r="H1422"/>
    </row>
    <row r="1423" spans="1:9">
      <c r="B1423"/>
      <c r="C1423"/>
      <c r="D1423"/>
      <c r="E1423" s="89"/>
      <c r="F1423" s="89"/>
      <c r="G1423" s="90"/>
      <c r="H1423"/>
    </row>
    <row r="1424" spans="1:9">
      <c r="A1424" s="102"/>
      <c r="B1424" s="102"/>
      <c r="C1424" s="102"/>
      <c r="D1424" s="102"/>
      <c r="E1424" s="89"/>
      <c r="F1424" s="89"/>
      <c r="G1424" s="90"/>
      <c r="H1424" s="90"/>
      <c r="I1424" s="102"/>
    </row>
    <row r="1425" spans="1:9">
      <c r="A1425" s="102"/>
      <c r="B1425" s="102"/>
      <c r="C1425" s="102"/>
      <c r="D1425" s="102"/>
      <c r="E1425" s="89"/>
      <c r="F1425" s="89"/>
      <c r="G1425" s="90"/>
      <c r="H1425" s="90"/>
      <c r="I1425" s="102"/>
    </row>
    <row r="1426" spans="1:9">
      <c r="A1426" s="102"/>
      <c r="B1426" s="102"/>
      <c r="C1426" s="102"/>
      <c r="D1426" s="102"/>
      <c r="E1426" s="89"/>
      <c r="F1426" s="89"/>
      <c r="G1426" s="90"/>
      <c r="H1426" s="102"/>
    </row>
    <row r="1427" spans="1:9">
      <c r="A1427" s="102"/>
      <c r="B1427" s="102"/>
      <c r="C1427" s="102"/>
      <c r="D1427" s="102"/>
      <c r="E1427" s="89"/>
      <c r="F1427" s="89"/>
      <c r="G1427" s="90"/>
      <c r="H1427" s="90"/>
      <c r="I1427" s="102"/>
    </row>
    <row r="1428" spans="1:9">
      <c r="A1428" s="102"/>
      <c r="B1428" s="102"/>
      <c r="C1428" s="102"/>
      <c r="D1428" s="102"/>
      <c r="E1428" s="89"/>
      <c r="F1428" s="89"/>
      <c r="G1428" s="90"/>
      <c r="H1428" s="90"/>
      <c r="I1428" s="102"/>
    </row>
    <row r="1429" spans="1:9">
      <c r="A1429" s="102"/>
      <c r="B1429" s="102"/>
      <c r="C1429" s="102"/>
      <c r="D1429" s="102"/>
      <c r="E1429" s="89"/>
      <c r="F1429" s="89"/>
      <c r="G1429" s="90"/>
      <c r="H1429" s="90"/>
      <c r="I1429" s="102"/>
    </row>
    <row r="1430" spans="1:9">
      <c r="A1430" s="102"/>
      <c r="B1430" s="102"/>
      <c r="C1430" s="102"/>
      <c r="D1430" s="102"/>
      <c r="E1430" s="89"/>
      <c r="F1430" s="89"/>
      <c r="G1430" s="90"/>
      <c r="H1430" s="90"/>
      <c r="I1430" s="102"/>
    </row>
    <row r="1431" spans="1:9">
      <c r="A1431" s="102"/>
      <c r="B1431" s="102"/>
      <c r="C1431" s="102"/>
      <c r="D1431" s="102"/>
      <c r="E1431" s="89"/>
      <c r="F1431" s="89"/>
      <c r="G1431" s="90"/>
      <c r="H1431" s="90"/>
      <c r="I1431" s="102"/>
    </row>
    <row r="1432" spans="1:9">
      <c r="A1432" s="102"/>
      <c r="B1432" s="102"/>
      <c r="C1432" s="102"/>
      <c r="D1432" s="102"/>
      <c r="E1432" s="89"/>
      <c r="F1432" s="89"/>
      <c r="G1432" s="90"/>
      <c r="H1432" s="90"/>
      <c r="I1432" s="102"/>
    </row>
    <row r="1433" spans="1:9">
      <c r="A1433" s="102"/>
      <c r="B1433" s="102"/>
      <c r="C1433" s="102"/>
      <c r="D1433" s="102"/>
      <c r="E1433" s="89"/>
      <c r="F1433" s="87"/>
      <c r="G1433" s="87"/>
      <c r="H1433" s="90"/>
      <c r="I1433" s="102"/>
    </row>
    <row r="1434" spans="1:9">
      <c r="A1434" s="102"/>
      <c r="B1434" s="102"/>
      <c r="C1434" s="102"/>
      <c r="D1434" s="102"/>
      <c r="E1434" s="102"/>
      <c r="F1434" s="89"/>
      <c r="G1434" s="89"/>
      <c r="H1434" s="90"/>
      <c r="I1434" s="102"/>
    </row>
    <row r="1435" spans="1:9">
      <c r="A1435" s="102"/>
      <c r="B1435" s="102"/>
      <c r="C1435" s="102"/>
      <c r="D1435" s="102"/>
      <c r="E1435" s="102"/>
      <c r="F1435" s="89"/>
      <c r="G1435" s="89"/>
      <c r="H1435" s="90"/>
      <c r="I1435" s="102"/>
    </row>
    <row r="1436" spans="1:9">
      <c r="A1436" s="102"/>
      <c r="B1436" s="102"/>
      <c r="C1436" s="102"/>
      <c r="D1436" s="102"/>
      <c r="E1436" s="102"/>
      <c r="F1436" s="87"/>
      <c r="G1436" s="87"/>
      <c r="H1436" s="90"/>
      <c r="I1436" s="102"/>
    </row>
    <row r="1437" spans="1:9">
      <c r="A1437" s="102"/>
      <c r="B1437" s="102"/>
      <c r="C1437" s="102"/>
      <c r="D1437" s="102"/>
      <c r="E1437" s="102"/>
      <c r="F1437" s="89"/>
      <c r="G1437" s="89"/>
      <c r="H1437" s="90"/>
      <c r="I1437" s="102"/>
    </row>
    <row r="1438" spans="1:9">
      <c r="A1438" s="102"/>
      <c r="B1438" s="102"/>
      <c r="C1438" s="102"/>
      <c r="D1438" s="102"/>
      <c r="E1438" s="102"/>
      <c r="F1438" s="89"/>
      <c r="G1438" s="89"/>
      <c r="H1438" s="90"/>
      <c r="I1438" s="102"/>
    </row>
    <row r="1439" spans="1:9">
      <c r="A1439" s="102"/>
      <c r="B1439" s="102"/>
      <c r="C1439" s="102"/>
      <c r="D1439" s="102"/>
      <c r="E1439" s="102"/>
      <c r="F1439" s="89"/>
      <c r="G1439" s="89"/>
      <c r="H1439" s="90"/>
      <c r="I1439" s="102"/>
    </row>
    <row r="1440" spans="1:9">
      <c r="A1440" s="102"/>
      <c r="B1440" s="102"/>
      <c r="C1440" s="102"/>
      <c r="D1440" s="102"/>
      <c r="E1440" s="102"/>
      <c r="F1440" s="89"/>
      <c r="G1440" s="89"/>
      <c r="H1440" s="90"/>
      <c r="I1440" s="102"/>
    </row>
    <row r="1441" spans="1:9">
      <c r="A1441" s="102"/>
      <c r="B1441" s="102"/>
      <c r="C1441" s="102"/>
      <c r="D1441" s="102"/>
      <c r="E1441" s="102"/>
      <c r="F1441" s="89"/>
      <c r="G1441" s="89"/>
      <c r="H1441" s="90"/>
      <c r="I1441" s="102"/>
    </row>
    <row r="1442" spans="1:9">
      <c r="A1442" s="102"/>
      <c r="B1442" s="102"/>
      <c r="C1442" s="102"/>
      <c r="D1442" s="102"/>
      <c r="E1442" s="102"/>
      <c r="F1442" s="89"/>
      <c r="G1442" s="89"/>
      <c r="H1442" s="90"/>
      <c r="I1442" s="102"/>
    </row>
    <row r="1443" spans="1:9">
      <c r="A1443" s="102"/>
      <c r="B1443" s="102"/>
      <c r="C1443" s="102"/>
      <c r="D1443" s="102"/>
      <c r="E1443" s="102"/>
      <c r="F1443" s="87"/>
      <c r="G1443" s="87"/>
      <c r="H1443" s="90"/>
      <c r="I1443" s="102"/>
    </row>
    <row r="1444" spans="1:9">
      <c r="A1444" s="102"/>
      <c r="B1444" s="102"/>
      <c r="C1444" s="102"/>
      <c r="D1444" s="102"/>
      <c r="E1444" s="102"/>
      <c r="F1444" s="89"/>
      <c r="G1444" s="89"/>
      <c r="H1444" s="90"/>
      <c r="I1444" s="102"/>
    </row>
    <row r="1445" spans="1:9">
      <c r="A1445" s="102"/>
      <c r="B1445" s="102"/>
      <c r="C1445" s="102"/>
      <c r="D1445" s="102"/>
      <c r="E1445" s="102"/>
      <c r="F1445" s="89"/>
      <c r="G1445" s="89"/>
      <c r="H1445" s="90"/>
      <c r="I1445" s="102"/>
    </row>
    <row r="1446" spans="1:9">
      <c r="A1446" s="102"/>
      <c r="B1446" s="102"/>
      <c r="C1446" s="102"/>
      <c r="D1446" s="102"/>
      <c r="E1446" s="102"/>
      <c r="F1446" s="89"/>
      <c r="G1446" s="89"/>
      <c r="H1446" s="90"/>
      <c r="I1446" s="102"/>
    </row>
    <row r="1447" spans="1:9">
      <c r="A1447" s="102"/>
      <c r="B1447" s="102"/>
      <c r="C1447" s="102"/>
      <c r="D1447" s="102"/>
      <c r="E1447" s="102"/>
      <c r="F1447" s="89"/>
      <c r="G1447" s="89"/>
      <c r="H1447" s="90"/>
      <c r="I1447" s="102"/>
    </row>
    <row r="1448" spans="1:9">
      <c r="A1448" s="102"/>
      <c r="B1448" s="102"/>
      <c r="C1448" s="102"/>
      <c r="D1448" s="102"/>
      <c r="E1448" s="102"/>
      <c r="F1448" s="89"/>
      <c r="G1448" s="89"/>
      <c r="H1448" s="90"/>
      <c r="I1448" s="102"/>
    </row>
    <row r="1449" spans="1:9">
      <c r="A1449" s="102"/>
      <c r="B1449" s="102"/>
      <c r="C1449" s="102"/>
      <c r="D1449" s="102"/>
      <c r="E1449" s="102"/>
      <c r="F1449" s="89"/>
      <c r="G1449" s="89"/>
      <c r="H1449" s="90"/>
      <c r="I1449" s="102"/>
    </row>
    <row r="1450" spans="1:9">
      <c r="A1450" s="102"/>
      <c r="B1450" s="102"/>
      <c r="C1450" s="102"/>
      <c r="D1450" s="102"/>
      <c r="E1450" s="102"/>
      <c r="F1450" s="89"/>
      <c r="G1450" s="89"/>
      <c r="H1450" s="90"/>
      <c r="I1450" s="102"/>
    </row>
    <row r="1451" spans="1:9">
      <c r="A1451" s="102"/>
      <c r="B1451" s="102"/>
      <c r="C1451" s="102"/>
      <c r="D1451" s="102"/>
      <c r="E1451" s="102"/>
      <c r="F1451" s="89"/>
      <c r="G1451" s="89"/>
      <c r="H1451" s="90"/>
      <c r="I1451" s="102"/>
    </row>
    <row r="1452" spans="1:9">
      <c r="A1452" s="102"/>
      <c r="B1452" s="102"/>
      <c r="C1452" s="102"/>
      <c r="D1452" s="102"/>
      <c r="E1452" s="102"/>
      <c r="F1452" s="89"/>
      <c r="G1452" s="89"/>
      <c r="H1452" s="90"/>
      <c r="I1452" s="102"/>
    </row>
    <row r="1453" spans="1:9">
      <c r="A1453" s="102"/>
      <c r="B1453" s="102"/>
      <c r="C1453" s="102"/>
      <c r="D1453" s="102"/>
      <c r="E1453" s="102"/>
      <c r="F1453" s="87"/>
      <c r="G1453" s="87"/>
      <c r="H1453" s="90"/>
      <c r="I1453" s="102"/>
    </row>
    <row r="1454" spans="1:9">
      <c r="A1454" s="102"/>
      <c r="B1454" s="102"/>
      <c r="C1454" s="102"/>
      <c r="D1454" s="102"/>
      <c r="E1454" s="102"/>
      <c r="F1454" s="89"/>
      <c r="G1454" s="89"/>
      <c r="H1454" s="90"/>
      <c r="I1454" s="102"/>
    </row>
    <row r="1455" spans="1:9">
      <c r="A1455" s="102"/>
      <c r="B1455" s="102"/>
      <c r="C1455" s="102"/>
      <c r="D1455" s="102"/>
      <c r="E1455" s="102"/>
      <c r="F1455" s="89"/>
      <c r="G1455" s="89"/>
      <c r="H1455" s="90"/>
      <c r="I1455" s="102"/>
    </row>
    <row r="1456" spans="1:9">
      <c r="A1456" s="102"/>
      <c r="B1456" s="102"/>
      <c r="C1456" s="102"/>
      <c r="D1456" s="102"/>
      <c r="E1456" s="102"/>
      <c r="F1456" s="87"/>
      <c r="G1456" s="87"/>
      <c r="H1456" s="90"/>
      <c r="I1456" s="102"/>
    </row>
    <row r="1457" spans="1:9">
      <c r="A1457" s="102"/>
      <c r="B1457" s="102"/>
      <c r="C1457" s="102"/>
      <c r="D1457" s="102"/>
      <c r="E1457" s="102"/>
      <c r="F1457" s="89"/>
      <c r="G1457" s="89"/>
      <c r="H1457" s="90"/>
      <c r="I1457" s="102"/>
    </row>
    <row r="1458" spans="1:9">
      <c r="A1458" s="102"/>
      <c r="B1458" s="102"/>
      <c r="C1458" s="102"/>
      <c r="D1458" s="102"/>
      <c r="E1458" s="102"/>
      <c r="F1458" s="87"/>
      <c r="G1458" s="87"/>
      <c r="H1458" s="90"/>
      <c r="I1458" s="102"/>
    </row>
    <row r="1459" spans="1:9">
      <c r="B1459"/>
      <c r="C1459"/>
      <c r="D1459"/>
      <c r="E1459"/>
      <c r="F1459" s="87"/>
      <c r="G1459" s="87"/>
      <c r="H1459" s="90"/>
    </row>
    <row r="1460" spans="1:9">
      <c r="B1460"/>
      <c r="C1460"/>
      <c r="D1460"/>
      <c r="E1460"/>
      <c r="F1460" s="87"/>
      <c r="G1460" s="87"/>
      <c r="H1460" s="90"/>
    </row>
    <row r="1461" spans="1:9">
      <c r="A1461" s="102"/>
      <c r="B1461" s="102"/>
      <c r="C1461" s="102"/>
      <c r="D1461" s="102"/>
      <c r="E1461" s="102"/>
      <c r="F1461" s="89"/>
      <c r="G1461" s="89"/>
      <c r="H1461" s="90"/>
      <c r="I1461" s="102"/>
    </row>
    <row r="1462" spans="1:9">
      <c r="B1462"/>
      <c r="C1462"/>
      <c r="D1462"/>
      <c r="E1462"/>
      <c r="F1462" s="87"/>
      <c r="G1462" s="87"/>
      <c r="H1462" s="90"/>
    </row>
    <row r="1463" spans="1:9">
      <c r="B1463"/>
      <c r="C1463"/>
      <c r="D1463"/>
      <c r="E1463"/>
      <c r="F1463" s="87"/>
      <c r="G1463" s="87"/>
      <c r="H1463" s="90"/>
    </row>
    <row r="1464" spans="1:9">
      <c r="A1464" s="102"/>
      <c r="B1464" s="102"/>
      <c r="C1464" s="102"/>
      <c r="D1464" s="102"/>
      <c r="E1464" s="102"/>
      <c r="F1464" s="89"/>
      <c r="G1464" s="89"/>
      <c r="H1464" s="90"/>
      <c r="I1464" s="102"/>
    </row>
    <row r="1465" spans="1:9">
      <c r="A1465" s="102"/>
      <c r="B1465" s="102"/>
      <c r="C1465" s="102"/>
      <c r="D1465" s="102"/>
      <c r="E1465" s="102"/>
      <c r="F1465" s="89"/>
      <c r="G1465" s="89"/>
      <c r="H1465" s="90"/>
      <c r="I1465" s="102"/>
    </row>
    <row r="1466" spans="1:9">
      <c r="A1466" s="102"/>
      <c r="B1466" s="102"/>
      <c r="C1466" s="102"/>
      <c r="D1466" s="102"/>
      <c r="E1466" s="102"/>
      <c r="F1466" s="89"/>
      <c r="G1466" s="89"/>
      <c r="H1466" s="90"/>
      <c r="I1466" s="102"/>
    </row>
    <row r="1467" spans="1:9">
      <c r="A1467" s="102"/>
      <c r="B1467" s="102"/>
      <c r="C1467" s="102"/>
      <c r="D1467" s="102"/>
      <c r="E1467" s="102"/>
      <c r="F1467" s="89"/>
      <c r="G1467" s="89"/>
      <c r="H1467" s="90"/>
      <c r="I1467" s="102"/>
    </row>
    <row r="1468" spans="1:9">
      <c r="A1468" s="102"/>
      <c r="B1468" s="102"/>
      <c r="C1468" s="102"/>
      <c r="D1468" s="102"/>
      <c r="E1468" s="102"/>
      <c r="F1468" s="89"/>
      <c r="G1468" s="89"/>
      <c r="H1468" s="90"/>
      <c r="I1468" s="102"/>
    </row>
    <row r="1469" spans="1:9">
      <c r="A1469" s="102"/>
      <c r="B1469" s="102"/>
      <c r="C1469" s="102"/>
      <c r="D1469" s="102"/>
      <c r="E1469" s="102"/>
      <c r="F1469" s="89"/>
      <c r="G1469" s="89"/>
      <c r="H1469" s="90"/>
      <c r="I1469" s="102"/>
    </row>
    <row r="1470" spans="1:9">
      <c r="A1470" s="102"/>
      <c r="B1470" s="102"/>
      <c r="C1470" s="102"/>
      <c r="D1470" s="102"/>
      <c r="E1470" s="102"/>
      <c r="F1470" s="89"/>
      <c r="G1470" s="89"/>
      <c r="H1470" s="90"/>
      <c r="I1470" s="102"/>
    </row>
    <row r="1471" spans="1:9">
      <c r="B1471"/>
      <c r="C1471"/>
      <c r="D1471"/>
      <c r="E1471"/>
      <c r="F1471" s="89"/>
      <c r="G1471" s="89"/>
      <c r="H1471" s="90"/>
    </row>
    <row r="1472" spans="1:9">
      <c r="A1472" s="102"/>
      <c r="B1472" s="102"/>
      <c r="C1472" s="102"/>
      <c r="D1472" s="102"/>
      <c r="E1472" s="102"/>
      <c r="F1472" s="89"/>
      <c r="G1472" s="89"/>
      <c r="H1472" s="90"/>
      <c r="I1472" s="102"/>
    </row>
    <row r="1473" spans="1:9">
      <c r="A1473" s="102"/>
      <c r="B1473" s="102"/>
      <c r="C1473" s="102"/>
      <c r="D1473" s="102"/>
      <c r="E1473" s="102"/>
      <c r="F1473" s="89"/>
      <c r="G1473" s="89"/>
      <c r="H1473" s="90"/>
      <c r="I1473" s="102"/>
    </row>
    <row r="1474" spans="1:9">
      <c r="A1474" s="102"/>
      <c r="B1474" s="102"/>
      <c r="C1474" s="102"/>
      <c r="D1474" s="102"/>
      <c r="E1474" s="102"/>
      <c r="F1474" s="89"/>
      <c r="G1474" s="89"/>
      <c r="H1474" s="90"/>
      <c r="I1474" s="102"/>
    </row>
    <row r="1475" spans="1:9">
      <c r="A1475" s="102"/>
      <c r="B1475" s="102"/>
      <c r="C1475" s="102"/>
      <c r="D1475" s="102"/>
      <c r="E1475" s="102"/>
      <c r="F1475" s="89"/>
      <c r="G1475" s="89"/>
      <c r="H1475" s="89"/>
      <c r="I1475" s="102"/>
    </row>
    <row r="1476" spans="1:9">
      <c r="A1476" s="102"/>
      <c r="B1476" s="102"/>
      <c r="C1476" s="102"/>
      <c r="D1476" s="102"/>
      <c r="E1476" s="102"/>
      <c r="F1476" s="89"/>
      <c r="G1476" s="89"/>
      <c r="H1476" s="89"/>
      <c r="I1476" s="102"/>
    </row>
    <row r="1477" spans="1:9">
      <c r="A1477" s="102"/>
      <c r="B1477" s="102"/>
      <c r="C1477" s="102"/>
      <c r="D1477" s="102"/>
      <c r="E1477" s="102"/>
      <c r="F1477" s="89"/>
      <c r="G1477" s="89"/>
      <c r="H1477" s="89"/>
      <c r="I1477" s="102"/>
    </row>
    <row r="1478" spans="1:9">
      <c r="A1478" s="102"/>
      <c r="B1478" s="102"/>
      <c r="C1478" s="102"/>
      <c r="D1478" s="102"/>
      <c r="E1478" s="102"/>
      <c r="F1478" s="87"/>
      <c r="G1478" s="87"/>
      <c r="H1478" s="90"/>
      <c r="I1478" s="102"/>
    </row>
    <row r="1479" spans="1:9">
      <c r="A1479" s="102"/>
      <c r="B1479" s="102"/>
      <c r="C1479" s="102"/>
      <c r="D1479" s="102"/>
      <c r="E1479" s="102"/>
      <c r="F1479" s="87"/>
      <c r="G1479" s="87"/>
      <c r="H1479" s="90"/>
      <c r="I1479" s="102"/>
    </row>
    <row r="1480" spans="1:9">
      <c r="A1480" s="102"/>
      <c r="B1480" s="102"/>
      <c r="C1480" s="102"/>
      <c r="D1480" s="102"/>
      <c r="E1480" s="102"/>
      <c r="F1480" s="87"/>
      <c r="G1480" s="87"/>
      <c r="H1480" s="90"/>
      <c r="I1480" s="102"/>
    </row>
    <row r="1481" spans="1:9">
      <c r="A1481" s="102"/>
      <c r="B1481" s="102"/>
      <c r="C1481" s="102"/>
      <c r="D1481" s="102"/>
      <c r="E1481" s="102"/>
      <c r="F1481" s="87"/>
      <c r="G1481" s="87"/>
      <c r="H1481" s="90"/>
      <c r="I1481" s="102"/>
    </row>
    <row r="1482" spans="1:9">
      <c r="A1482" s="102"/>
      <c r="B1482" s="102"/>
      <c r="C1482" s="102"/>
      <c r="D1482" s="102"/>
      <c r="E1482" s="102"/>
      <c r="F1482" s="89"/>
      <c r="G1482" s="89"/>
      <c r="H1482" s="90"/>
      <c r="I1482" s="102"/>
    </row>
    <row r="1483" spans="1:9">
      <c r="A1483" s="102"/>
      <c r="B1483" s="102"/>
      <c r="C1483" s="102"/>
      <c r="D1483" s="102"/>
      <c r="E1483" s="102"/>
      <c r="F1483" s="89"/>
      <c r="G1483" s="89"/>
      <c r="H1483" s="90"/>
      <c r="I1483" s="102"/>
    </row>
    <row r="1484" spans="1:9">
      <c r="A1484" s="102"/>
      <c r="B1484" s="102"/>
      <c r="C1484" s="102"/>
      <c r="D1484" s="102"/>
      <c r="E1484" s="102"/>
      <c r="F1484" s="89"/>
      <c r="G1484" s="89"/>
      <c r="H1484" s="90"/>
      <c r="I1484" s="102"/>
    </row>
    <row r="1485" spans="1:9">
      <c r="A1485" s="102"/>
      <c r="B1485" s="102"/>
      <c r="C1485" s="102"/>
      <c r="D1485" s="102"/>
      <c r="E1485" s="102"/>
      <c r="F1485" s="89"/>
      <c r="G1485" s="89"/>
      <c r="H1485" s="90"/>
      <c r="I1485" s="102"/>
    </row>
    <row r="1486" spans="1:9">
      <c r="A1486" s="102"/>
      <c r="B1486" s="102"/>
      <c r="C1486" s="102"/>
      <c r="D1486" s="102"/>
      <c r="E1486" s="102"/>
      <c r="F1486" s="89"/>
      <c r="G1486" s="89"/>
      <c r="H1486" s="90"/>
      <c r="I1486" s="102"/>
    </row>
    <row r="1487" spans="1:9">
      <c r="A1487" s="102"/>
      <c r="B1487" s="102"/>
      <c r="C1487" s="102"/>
      <c r="D1487" s="102"/>
      <c r="E1487" s="102"/>
      <c r="F1487" s="89"/>
      <c r="G1487" s="89"/>
      <c r="H1487" s="89"/>
      <c r="I1487" s="102"/>
    </row>
    <row r="1488" spans="1:9">
      <c r="A1488" s="102"/>
      <c r="B1488" s="102"/>
      <c r="C1488" s="102"/>
      <c r="D1488" s="102"/>
      <c r="E1488" s="102"/>
      <c r="F1488" s="89"/>
      <c r="G1488" s="89"/>
      <c r="H1488" s="90"/>
      <c r="I1488" s="102"/>
    </row>
    <row r="1489" spans="1:9">
      <c r="A1489" s="102"/>
      <c r="B1489" s="102"/>
      <c r="C1489" s="102"/>
      <c r="D1489" s="102"/>
      <c r="E1489" s="102"/>
      <c r="F1489" s="89"/>
      <c r="G1489" s="89"/>
      <c r="H1489" s="90"/>
      <c r="I1489" s="102"/>
    </row>
    <row r="1490" spans="1:9">
      <c r="A1490" s="102"/>
      <c r="B1490" s="102"/>
      <c r="C1490" s="102"/>
      <c r="D1490" s="102"/>
      <c r="E1490" s="102"/>
      <c r="F1490" s="87"/>
      <c r="G1490" s="87"/>
      <c r="H1490" s="90"/>
      <c r="I1490" s="102"/>
    </row>
    <row r="1491" spans="1:9">
      <c r="A1491" s="102"/>
      <c r="B1491" s="102"/>
      <c r="C1491" s="102"/>
      <c r="D1491" s="102"/>
      <c r="E1491" s="102"/>
      <c r="F1491" s="89"/>
      <c r="G1491" s="89"/>
      <c r="H1491" s="90"/>
      <c r="I1491" s="102"/>
    </row>
    <row r="1492" spans="1:9">
      <c r="A1492" s="102"/>
      <c r="B1492" s="102"/>
      <c r="C1492" s="102"/>
      <c r="D1492" s="102"/>
      <c r="E1492" s="102"/>
      <c r="F1492" s="87"/>
      <c r="G1492" s="87"/>
      <c r="H1492" s="90"/>
      <c r="I1492" s="102"/>
    </row>
    <row r="1493" spans="1:9">
      <c r="A1493" s="102"/>
      <c r="B1493" s="102"/>
      <c r="C1493" s="102"/>
      <c r="D1493" s="102"/>
      <c r="E1493" s="102"/>
      <c r="F1493" s="89"/>
      <c r="G1493" s="89"/>
      <c r="H1493" s="90"/>
      <c r="I1493" s="102"/>
    </row>
    <row r="1494" spans="1:9">
      <c r="A1494" s="102"/>
      <c r="B1494" s="102"/>
      <c r="C1494" s="102"/>
      <c r="D1494" s="102"/>
      <c r="E1494" s="102"/>
      <c r="F1494" s="89"/>
      <c r="G1494" s="89"/>
      <c r="H1494" s="90"/>
      <c r="I1494" s="102"/>
    </row>
    <row r="1495" spans="1:9">
      <c r="A1495" s="102"/>
      <c r="B1495" s="102"/>
      <c r="C1495" s="102"/>
      <c r="D1495" s="102"/>
      <c r="E1495" s="102"/>
      <c r="F1495" s="89"/>
      <c r="G1495" s="89"/>
      <c r="H1495" s="90"/>
      <c r="I1495" s="102"/>
    </row>
    <row r="1496" spans="1:9">
      <c r="A1496" s="102"/>
      <c r="B1496" s="102"/>
      <c r="C1496" s="102"/>
      <c r="D1496" s="102"/>
      <c r="E1496" s="102"/>
      <c r="F1496" s="89"/>
      <c r="G1496" s="89"/>
      <c r="H1496" s="90"/>
      <c r="I1496" s="102"/>
    </row>
    <row r="1497" spans="1:9">
      <c r="A1497" s="102"/>
      <c r="B1497" s="102"/>
      <c r="C1497" s="102"/>
      <c r="D1497" s="102"/>
      <c r="E1497" s="102"/>
      <c r="F1497" s="89"/>
      <c r="G1497" s="89"/>
      <c r="H1497" s="90"/>
      <c r="I1497" s="102"/>
    </row>
    <row r="1498" spans="1:9">
      <c r="A1498" s="126"/>
      <c r="B1498" s="102"/>
      <c r="C1498" s="102"/>
      <c r="D1498" s="102"/>
      <c r="E1498" s="102"/>
      <c r="F1498" s="89"/>
      <c r="G1498" s="89"/>
      <c r="H1498" s="90"/>
      <c r="I1498" s="102"/>
    </row>
    <row r="1499" spans="1:9">
      <c r="A1499" s="102"/>
      <c r="B1499" s="102"/>
      <c r="C1499" s="102"/>
      <c r="D1499" s="102"/>
      <c r="E1499" s="102"/>
      <c r="F1499" s="87"/>
      <c r="G1499" s="87"/>
      <c r="H1499" s="90"/>
      <c r="I1499" s="102"/>
    </row>
    <row r="1500" spans="1:9">
      <c r="A1500" s="102"/>
      <c r="B1500" s="102"/>
      <c r="C1500" s="102"/>
      <c r="D1500" s="102"/>
      <c r="E1500" s="102"/>
      <c r="F1500" s="87"/>
      <c r="G1500" s="87"/>
      <c r="H1500" s="90"/>
      <c r="I1500" s="102"/>
    </row>
    <row r="1501" spans="1:9">
      <c r="A1501" s="102"/>
      <c r="B1501" s="102"/>
      <c r="C1501" s="102"/>
      <c r="D1501" s="102"/>
      <c r="E1501" s="102"/>
      <c r="F1501" s="89"/>
      <c r="G1501" s="89"/>
      <c r="H1501" s="90"/>
      <c r="I1501" s="102"/>
    </row>
    <row r="1502" spans="1:9">
      <c r="A1502" s="102"/>
      <c r="B1502" s="102"/>
      <c r="C1502" s="102"/>
      <c r="D1502" s="102"/>
      <c r="E1502" s="102"/>
      <c r="F1502" s="87"/>
      <c r="G1502" s="87"/>
      <c r="H1502" s="90"/>
      <c r="I1502" s="102"/>
    </row>
    <row r="1503" spans="1:9">
      <c r="B1503"/>
      <c r="C1503"/>
      <c r="D1503"/>
      <c r="E1503"/>
      <c r="F1503" s="87"/>
      <c r="G1503" s="87"/>
      <c r="H1503" s="90"/>
    </row>
    <row r="1504" spans="1:9">
      <c r="A1504" s="126"/>
      <c r="B1504" s="102"/>
      <c r="C1504" s="102"/>
      <c r="D1504" s="102"/>
      <c r="E1504" s="102"/>
      <c r="F1504" s="87"/>
      <c r="G1504" s="87"/>
      <c r="H1504" s="90"/>
      <c r="I1504" s="102"/>
    </row>
    <row r="1505" spans="1:9">
      <c r="A1505" s="102"/>
      <c r="B1505" s="102"/>
      <c r="C1505" s="102"/>
      <c r="D1505" s="102"/>
      <c r="E1505" s="102"/>
      <c r="F1505" s="87"/>
      <c r="G1505" s="87"/>
      <c r="H1505" s="90"/>
      <c r="I1505" s="102"/>
    </row>
    <row r="1506" spans="1:9">
      <c r="A1506" s="102"/>
      <c r="B1506" s="102"/>
      <c r="C1506" s="102"/>
      <c r="D1506" s="102"/>
      <c r="E1506" s="102"/>
      <c r="F1506" s="89"/>
      <c r="G1506" s="89"/>
      <c r="H1506" s="90"/>
      <c r="I1506" s="102"/>
    </row>
    <row r="1507" spans="1:9">
      <c r="A1507" s="102"/>
      <c r="B1507" s="102"/>
      <c r="C1507" s="102"/>
      <c r="D1507" s="102"/>
      <c r="E1507" s="102"/>
      <c r="F1507" s="89"/>
      <c r="G1507" s="89"/>
      <c r="H1507" s="90"/>
      <c r="I1507" s="102"/>
    </row>
    <row r="1508" spans="1:9">
      <c r="A1508" s="102"/>
      <c r="B1508" s="102"/>
      <c r="C1508" s="102"/>
      <c r="D1508" s="102"/>
      <c r="E1508" s="102"/>
      <c r="F1508" s="89"/>
      <c r="G1508" s="89"/>
      <c r="H1508" s="90"/>
      <c r="I1508" s="102"/>
    </row>
    <row r="1509" spans="1:9">
      <c r="A1509" s="102"/>
      <c r="B1509" s="102"/>
      <c r="C1509" s="102"/>
      <c r="D1509" s="102"/>
      <c r="E1509" s="102"/>
      <c r="F1509" s="87"/>
      <c r="G1509" s="87"/>
      <c r="H1509" s="90"/>
      <c r="I1509" s="102"/>
    </row>
    <row r="1510" spans="1:9">
      <c r="A1510" s="102"/>
      <c r="B1510" s="102"/>
      <c r="C1510" s="102"/>
      <c r="D1510" s="102"/>
      <c r="E1510" s="102"/>
      <c r="F1510" s="89"/>
      <c r="G1510" s="89"/>
      <c r="H1510" s="90"/>
      <c r="I1510" s="102"/>
    </row>
    <row r="1511" spans="1:9">
      <c r="B1511"/>
      <c r="C1511"/>
      <c r="D1511"/>
      <c r="E1511"/>
      <c r="F1511"/>
      <c r="G1511"/>
      <c r="H1511"/>
    </row>
    <row r="1512" spans="1:9">
      <c r="A1512" s="102"/>
      <c r="B1512" s="102"/>
      <c r="C1512" s="102"/>
      <c r="D1512" s="102"/>
      <c r="E1512" s="102"/>
      <c r="F1512" s="89"/>
      <c r="G1512" s="89"/>
      <c r="H1512" s="90"/>
      <c r="I1512" s="102"/>
    </row>
    <row r="1513" spans="1:9">
      <c r="A1513" s="102"/>
      <c r="B1513" s="102"/>
      <c r="C1513" s="102"/>
      <c r="D1513" s="102"/>
      <c r="E1513" s="102"/>
      <c r="F1513" s="89"/>
      <c r="G1513" s="89"/>
      <c r="H1513" s="90"/>
      <c r="I1513" s="102"/>
    </row>
    <row r="1514" spans="1:9">
      <c r="A1514" s="102"/>
      <c r="B1514" s="102"/>
      <c r="C1514" s="102"/>
      <c r="D1514" s="102"/>
      <c r="E1514" s="102"/>
      <c r="F1514" s="89"/>
      <c r="G1514" s="89"/>
      <c r="H1514" s="90"/>
      <c r="I1514" s="102"/>
    </row>
    <row r="1515" spans="1:9">
      <c r="A1515" s="102"/>
      <c r="B1515" s="102"/>
      <c r="C1515" s="102"/>
      <c r="D1515" s="102"/>
      <c r="E1515" s="102"/>
      <c r="F1515" s="89"/>
      <c r="G1515" s="89"/>
      <c r="H1515" s="89"/>
      <c r="I1515" s="102"/>
    </row>
    <row r="1516" spans="1:9">
      <c r="A1516" s="102"/>
      <c r="B1516" s="102"/>
      <c r="C1516" s="102"/>
      <c r="D1516" s="102"/>
      <c r="E1516" s="102"/>
      <c r="F1516" s="89"/>
      <c r="G1516" s="89"/>
      <c r="H1516" s="89"/>
      <c r="I1516" s="102"/>
    </row>
    <row r="1517" spans="1:9">
      <c r="A1517" s="102"/>
      <c r="B1517" s="102"/>
      <c r="C1517" s="102"/>
      <c r="D1517" s="102"/>
      <c r="E1517" s="102"/>
      <c r="F1517" s="89"/>
      <c r="G1517" s="89"/>
      <c r="H1517" s="89"/>
      <c r="I1517" s="102"/>
    </row>
    <row r="1518" spans="1:9">
      <c r="A1518" s="102"/>
      <c r="B1518" s="102"/>
      <c r="C1518" s="102"/>
      <c r="D1518" s="102"/>
      <c r="E1518" s="102"/>
      <c r="F1518" s="89"/>
      <c r="G1518" s="89"/>
      <c r="H1518" s="90"/>
      <c r="I1518" s="102"/>
    </row>
    <row r="1519" spans="1:9">
      <c r="A1519" s="126"/>
      <c r="B1519" s="102"/>
      <c r="C1519" s="102"/>
      <c r="D1519" s="102"/>
      <c r="E1519" s="102"/>
      <c r="F1519" s="89"/>
      <c r="G1519" s="89"/>
      <c r="H1519" s="90"/>
      <c r="I1519" s="102"/>
    </row>
    <row r="1520" spans="1:9">
      <c r="A1520" s="102"/>
      <c r="B1520" s="102"/>
      <c r="C1520" s="102"/>
      <c r="D1520" s="102"/>
      <c r="E1520" s="102"/>
      <c r="F1520" s="87"/>
      <c r="G1520" s="87"/>
      <c r="H1520" s="88"/>
      <c r="I1520" s="102"/>
    </row>
    <row r="1521" spans="1:9">
      <c r="A1521" s="102"/>
      <c r="B1521" s="102"/>
      <c r="C1521" s="102"/>
      <c r="D1521" s="102"/>
      <c r="E1521" s="102"/>
      <c r="F1521" s="89"/>
      <c r="G1521" s="89"/>
      <c r="H1521" s="90"/>
      <c r="I1521" s="102"/>
    </row>
    <row r="1522" spans="1:9">
      <c r="A1522" s="102"/>
      <c r="B1522" s="102"/>
      <c r="C1522" s="102"/>
      <c r="D1522" s="102"/>
      <c r="E1522" s="102"/>
      <c r="F1522" s="89"/>
      <c r="G1522" s="89"/>
      <c r="H1522" s="90"/>
      <c r="I1522" s="102"/>
    </row>
    <row r="1523" spans="1:9">
      <c r="A1523" s="102"/>
      <c r="B1523" s="102"/>
      <c r="C1523" s="102"/>
      <c r="D1523" s="102"/>
      <c r="E1523" s="102"/>
      <c r="F1523" s="89"/>
      <c r="G1523" s="89"/>
      <c r="H1523" s="90"/>
      <c r="I1523" s="102"/>
    </row>
    <row r="1524" spans="1:9">
      <c r="A1524" s="102"/>
      <c r="B1524" s="102"/>
      <c r="C1524" s="102"/>
      <c r="D1524" s="102"/>
      <c r="E1524" s="102"/>
      <c r="F1524" s="89"/>
      <c r="G1524" s="89"/>
      <c r="H1524" s="90"/>
      <c r="I1524" s="102"/>
    </row>
    <row r="1525" spans="1:9">
      <c r="A1525" s="102"/>
      <c r="B1525" s="102"/>
      <c r="C1525" s="102"/>
      <c r="D1525" s="102"/>
      <c r="E1525" s="102"/>
      <c r="F1525" s="87"/>
      <c r="G1525" s="87"/>
      <c r="H1525" s="88"/>
      <c r="I1525" s="102"/>
    </row>
    <row r="1526" spans="1:9">
      <c r="A1526" s="102"/>
      <c r="B1526" s="102"/>
      <c r="C1526" s="102"/>
      <c r="D1526" s="102"/>
      <c r="E1526" s="102"/>
      <c r="F1526" s="89"/>
      <c r="G1526" s="89"/>
      <c r="H1526" s="90"/>
      <c r="I1526" s="102"/>
    </row>
    <row r="1527" spans="1:9">
      <c r="A1527" s="102"/>
      <c r="B1527" s="102"/>
      <c r="C1527" s="102"/>
      <c r="D1527" s="102"/>
      <c r="E1527" s="102"/>
      <c r="F1527" s="89"/>
      <c r="G1527" s="89"/>
      <c r="H1527" s="90"/>
      <c r="I1527" s="102"/>
    </row>
    <row r="1528" spans="1:9">
      <c r="A1528" s="102"/>
      <c r="B1528" s="102"/>
      <c r="C1528" s="102"/>
      <c r="D1528" s="102"/>
      <c r="E1528" s="102"/>
      <c r="F1528" s="89"/>
      <c r="G1528" s="89"/>
      <c r="H1528" s="90"/>
      <c r="I1528" s="102"/>
    </row>
    <row r="1529" spans="1:9">
      <c r="A1529" s="102"/>
      <c r="B1529" s="102"/>
      <c r="C1529" s="102"/>
      <c r="D1529" s="102"/>
      <c r="E1529" s="102"/>
      <c r="F1529" s="89"/>
      <c r="G1529" s="89"/>
      <c r="H1529" s="90"/>
      <c r="I1529" s="102"/>
    </row>
    <row r="1530" spans="1:9">
      <c r="A1530" s="102"/>
      <c r="B1530" s="102"/>
      <c r="C1530" s="102"/>
      <c r="D1530" s="102"/>
      <c r="E1530" s="102"/>
      <c r="F1530" s="89"/>
      <c r="G1530" s="89"/>
      <c r="H1530" s="90"/>
      <c r="I1530" s="102"/>
    </row>
    <row r="1531" spans="1:9">
      <c r="A1531" s="102"/>
      <c r="B1531" s="102"/>
      <c r="C1531" s="102"/>
      <c r="D1531" s="102"/>
      <c r="E1531" s="102"/>
      <c r="F1531" s="87"/>
      <c r="G1531" s="87"/>
      <c r="H1531" s="88"/>
      <c r="I1531" s="102"/>
    </row>
    <row r="1532" spans="1:9">
      <c r="B1532"/>
      <c r="C1532"/>
      <c r="D1532"/>
      <c r="E1532"/>
      <c r="F1532" s="87"/>
      <c r="G1532" s="87"/>
      <c r="H1532" s="88"/>
    </row>
    <row r="1533" spans="1:9">
      <c r="A1533" s="102"/>
      <c r="B1533" s="102"/>
      <c r="C1533" s="102"/>
      <c r="D1533" s="102"/>
      <c r="E1533" s="102"/>
      <c r="F1533" s="87"/>
      <c r="G1533" s="87"/>
      <c r="H1533" s="88"/>
      <c r="I1533" s="102"/>
    </row>
    <row r="1534" spans="1:9">
      <c r="A1534" s="102"/>
      <c r="B1534" s="102"/>
      <c r="C1534" s="102"/>
      <c r="D1534" s="102"/>
      <c r="E1534" s="102"/>
      <c r="F1534" s="87"/>
      <c r="G1534" s="87"/>
      <c r="H1534" s="88"/>
      <c r="I1534" s="102"/>
    </row>
    <row r="1535" spans="1:9">
      <c r="A1535" s="102"/>
      <c r="B1535" s="102"/>
      <c r="C1535" s="102"/>
      <c r="D1535" s="102"/>
      <c r="E1535" s="102"/>
      <c r="F1535" s="89"/>
      <c r="G1535" s="89"/>
      <c r="H1535" s="90"/>
      <c r="I1535" s="102"/>
    </row>
    <row r="1536" spans="1:9">
      <c r="A1536" s="102"/>
      <c r="B1536" s="102"/>
      <c r="C1536" s="102"/>
      <c r="D1536" s="102"/>
      <c r="E1536" s="102"/>
      <c r="F1536" s="87"/>
      <c r="G1536" s="87"/>
      <c r="H1536" s="88"/>
      <c r="I1536" s="102"/>
    </row>
    <row r="1537" spans="1:9">
      <c r="A1537" s="102"/>
      <c r="B1537" s="102"/>
      <c r="C1537" s="102"/>
      <c r="D1537" s="102"/>
      <c r="E1537" s="102"/>
      <c r="F1537" s="87"/>
      <c r="G1537" s="87"/>
      <c r="H1537" s="88"/>
      <c r="I1537" s="102"/>
    </row>
    <row r="1538" spans="1:9">
      <c r="B1538"/>
      <c r="C1538"/>
      <c r="D1538"/>
      <c r="E1538"/>
      <c r="F1538" s="87"/>
      <c r="G1538" s="87"/>
      <c r="H1538" s="88"/>
    </row>
    <row r="1539" spans="1:9">
      <c r="A1539" s="126"/>
      <c r="B1539" s="102"/>
      <c r="C1539" s="102"/>
      <c r="D1539" s="102"/>
      <c r="E1539" s="102"/>
      <c r="F1539" s="87"/>
      <c r="G1539" s="87"/>
      <c r="H1539" s="88"/>
      <c r="I1539" s="102"/>
    </row>
    <row r="1540" spans="1:9">
      <c r="A1540" s="102"/>
      <c r="B1540" s="102"/>
      <c r="C1540" s="102"/>
      <c r="D1540" s="102"/>
      <c r="E1540" s="102"/>
      <c r="F1540" s="87"/>
      <c r="G1540" s="87"/>
      <c r="H1540" s="88"/>
      <c r="I1540" s="102"/>
    </row>
    <row r="1541" spans="1:9">
      <c r="A1541" s="102"/>
      <c r="B1541" s="102"/>
      <c r="C1541" s="102"/>
      <c r="D1541" s="102"/>
      <c r="E1541" s="102"/>
      <c r="F1541" s="89"/>
      <c r="G1541" s="89"/>
      <c r="H1541" s="90"/>
      <c r="I1541" s="102"/>
    </row>
    <row r="1542" spans="1:9">
      <c r="A1542" s="102"/>
      <c r="B1542" s="102"/>
      <c r="C1542" s="102"/>
      <c r="D1542" s="102"/>
      <c r="E1542" s="102"/>
      <c r="F1542" s="89"/>
      <c r="G1542" s="89"/>
      <c r="H1542" s="90"/>
      <c r="I1542" s="102"/>
    </row>
    <row r="1543" spans="1:9">
      <c r="B1543"/>
      <c r="C1543"/>
      <c r="D1543"/>
      <c r="E1543"/>
      <c r="F1543" s="87"/>
      <c r="G1543" s="87"/>
      <c r="H1543" s="88"/>
    </row>
    <row r="1544" spans="1:9">
      <c r="A1544" s="102"/>
      <c r="B1544" s="102"/>
      <c r="C1544" s="102"/>
      <c r="D1544" s="102"/>
      <c r="E1544" s="102"/>
      <c r="F1544" s="89"/>
      <c r="G1544" s="89"/>
      <c r="H1544" s="90"/>
      <c r="I1544" s="102"/>
    </row>
    <row r="1545" spans="1:9">
      <c r="A1545" s="102"/>
      <c r="B1545" s="102"/>
      <c r="C1545" s="102"/>
      <c r="D1545" s="102"/>
      <c r="E1545" s="102"/>
      <c r="F1545" s="89"/>
      <c r="G1545" s="89"/>
      <c r="H1545" s="90"/>
      <c r="I1545" s="102"/>
    </row>
    <row r="1546" spans="1:9">
      <c r="A1546" s="102"/>
      <c r="B1546" s="102"/>
      <c r="C1546" s="102"/>
      <c r="D1546" s="102"/>
      <c r="E1546" s="102"/>
      <c r="F1546" s="87"/>
      <c r="G1546" s="87"/>
      <c r="H1546" s="88"/>
      <c r="I1546" s="102"/>
    </row>
    <row r="1547" spans="1:9">
      <c r="A1547" s="102"/>
      <c r="B1547" s="102"/>
      <c r="C1547" s="102"/>
      <c r="D1547" s="102"/>
      <c r="E1547" s="102"/>
      <c r="F1547" s="87"/>
      <c r="G1547" s="87"/>
      <c r="H1547" s="88"/>
      <c r="I1547" s="102"/>
    </row>
    <row r="1548" spans="1:9">
      <c r="A1548" s="102"/>
      <c r="B1548" s="102"/>
      <c r="C1548" s="102"/>
      <c r="D1548" s="102"/>
      <c r="E1548" s="102"/>
      <c r="F1548" s="87"/>
      <c r="G1548" s="87"/>
      <c r="H1548" s="88"/>
      <c r="I1548" s="102"/>
    </row>
    <row r="1549" spans="1:9">
      <c r="A1549" s="102"/>
      <c r="B1549" s="102"/>
      <c r="C1549" s="102"/>
      <c r="D1549" s="102"/>
      <c r="E1549" s="102"/>
      <c r="F1549" s="89"/>
      <c r="G1549" s="89"/>
      <c r="H1549" s="90"/>
      <c r="I1549" s="102"/>
    </row>
    <row r="1550" spans="1:9">
      <c r="A1550" s="102"/>
      <c r="B1550" s="102"/>
      <c r="C1550" s="102"/>
      <c r="D1550" s="102"/>
      <c r="E1550" s="102"/>
      <c r="F1550" s="87"/>
      <c r="G1550" s="87"/>
      <c r="H1550" s="88"/>
      <c r="I1550" s="102"/>
    </row>
    <row r="1551" spans="1:9">
      <c r="B1551"/>
      <c r="C1551"/>
      <c r="D1551"/>
      <c r="E1551"/>
      <c r="F1551" s="87"/>
      <c r="G1551" s="87"/>
      <c r="H1551" s="90"/>
    </row>
    <row r="1552" spans="1:9">
      <c r="A1552" s="102"/>
      <c r="B1552" s="102"/>
      <c r="C1552" s="102"/>
      <c r="D1552" s="102"/>
      <c r="E1552" s="102"/>
      <c r="F1552" s="87"/>
      <c r="G1552" s="87"/>
      <c r="H1552" s="88"/>
      <c r="I1552" s="102"/>
    </row>
    <row r="1553" spans="1:9">
      <c r="A1553" s="102"/>
      <c r="B1553" s="102"/>
      <c r="C1553" s="102"/>
      <c r="D1553" s="102"/>
      <c r="E1553" s="102"/>
      <c r="F1553" s="87"/>
      <c r="G1553" s="87"/>
      <c r="H1553" s="88"/>
      <c r="I1553" s="102"/>
    </row>
    <row r="1554" spans="1:9">
      <c r="A1554" s="102"/>
      <c r="B1554" s="102"/>
      <c r="C1554" s="102"/>
      <c r="D1554" s="102"/>
      <c r="E1554" s="102"/>
      <c r="F1554" s="89"/>
      <c r="G1554" s="89"/>
      <c r="H1554" s="90"/>
      <c r="I1554" s="102"/>
    </row>
    <row r="1555" spans="1:9">
      <c r="A1555" s="102"/>
      <c r="B1555" s="102"/>
      <c r="C1555" s="102"/>
      <c r="D1555" s="102"/>
      <c r="E1555" s="102"/>
      <c r="F1555" s="89"/>
      <c r="G1555" s="89"/>
      <c r="H1555" s="90"/>
      <c r="I1555" s="102"/>
    </row>
    <row r="1556" spans="1:9">
      <c r="A1556" s="102"/>
      <c r="B1556" s="102"/>
      <c r="C1556" s="102"/>
      <c r="D1556" s="102"/>
      <c r="E1556" s="102"/>
      <c r="F1556" s="89"/>
      <c r="G1556" s="89"/>
      <c r="H1556" s="90"/>
      <c r="I1556" s="102"/>
    </row>
    <row r="1557" spans="1:9">
      <c r="A1557" s="102"/>
      <c r="B1557" s="102"/>
      <c r="C1557" s="102"/>
      <c r="D1557" s="102"/>
      <c r="E1557" s="102"/>
      <c r="F1557" s="89"/>
      <c r="G1557" s="89"/>
      <c r="H1557" s="90"/>
      <c r="I1557" s="102"/>
    </row>
    <row r="1558" spans="1:9">
      <c r="A1558" s="102"/>
      <c r="B1558" s="102"/>
      <c r="C1558" s="102"/>
      <c r="D1558" s="102"/>
      <c r="E1558" s="102"/>
      <c r="F1558" s="89"/>
      <c r="G1558" s="89"/>
      <c r="H1558" s="90"/>
      <c r="I1558" s="102"/>
    </row>
    <row r="1559" spans="1:9">
      <c r="A1559" s="102"/>
      <c r="B1559" s="102"/>
      <c r="C1559" s="102"/>
      <c r="D1559" s="102"/>
      <c r="E1559" s="102"/>
      <c r="F1559" s="87"/>
      <c r="G1559" s="87"/>
      <c r="H1559" s="88"/>
      <c r="I1559" s="102"/>
    </row>
    <row r="1560" spans="1:9">
      <c r="A1560" s="102"/>
      <c r="B1560" s="102"/>
      <c r="C1560" s="102"/>
      <c r="D1560" s="102"/>
      <c r="E1560" s="102"/>
      <c r="F1560" s="89"/>
      <c r="G1560" s="89"/>
      <c r="H1560" s="90"/>
      <c r="I1560" s="102"/>
    </row>
    <row r="1561" spans="1:9">
      <c r="A1561" s="126"/>
      <c r="B1561" s="102"/>
      <c r="C1561" s="102"/>
      <c r="D1561" s="102"/>
      <c r="E1561" s="102"/>
      <c r="F1561" s="87"/>
      <c r="G1561" s="87"/>
      <c r="H1561" s="88"/>
      <c r="I1561" s="102"/>
    </row>
    <row r="1562" spans="1:9">
      <c r="A1562" s="102"/>
      <c r="B1562" s="102"/>
      <c r="C1562" s="102"/>
      <c r="D1562" s="102"/>
      <c r="E1562" s="102"/>
      <c r="F1562" s="89"/>
      <c r="G1562" s="89"/>
      <c r="H1562" s="90"/>
      <c r="I1562" s="102"/>
    </row>
    <row r="1563" spans="1:9">
      <c r="A1563" s="102"/>
      <c r="B1563" s="102"/>
      <c r="C1563" s="102"/>
      <c r="D1563" s="102"/>
      <c r="E1563" s="102"/>
      <c r="F1563" s="87"/>
      <c r="G1563" s="87"/>
      <c r="H1563" s="88"/>
      <c r="I1563" s="102"/>
    </row>
    <row r="1564" spans="1:9">
      <c r="A1564" s="102"/>
      <c r="B1564" s="102"/>
      <c r="C1564" s="102"/>
      <c r="D1564" s="102"/>
      <c r="E1564" s="102"/>
      <c r="F1564" s="87"/>
      <c r="G1564" s="87"/>
      <c r="H1564" s="88"/>
      <c r="I1564" s="102"/>
    </row>
    <row r="1565" spans="1:9">
      <c r="A1565" s="102"/>
      <c r="B1565" s="102"/>
      <c r="C1565" s="102"/>
      <c r="D1565" s="102"/>
      <c r="E1565" s="102"/>
      <c r="F1565" s="89"/>
      <c r="G1565" s="89"/>
      <c r="H1565" s="90"/>
      <c r="I1565" s="102"/>
    </row>
    <row r="1566" spans="1:9">
      <c r="A1566" s="102"/>
      <c r="B1566" s="102"/>
      <c r="C1566" s="102"/>
      <c r="D1566" s="102"/>
      <c r="E1566" s="102"/>
      <c r="F1566" s="87"/>
      <c r="G1566" s="87"/>
      <c r="H1566" s="88"/>
      <c r="I1566" s="102"/>
    </row>
    <row r="1567" spans="1:9">
      <c r="A1567" s="102"/>
      <c r="B1567" s="102"/>
      <c r="C1567" s="102"/>
      <c r="D1567" s="102"/>
      <c r="E1567" s="102"/>
      <c r="F1567" s="89"/>
      <c r="G1567" s="89"/>
      <c r="H1567" s="90"/>
      <c r="I1567" s="102"/>
    </row>
    <row r="1568" spans="1:9">
      <c r="A1568" s="102"/>
      <c r="B1568" s="102"/>
      <c r="C1568" s="102"/>
      <c r="D1568" s="102"/>
      <c r="E1568" s="102"/>
      <c r="F1568" s="87"/>
      <c r="G1568" s="87"/>
      <c r="H1568" s="88"/>
      <c r="I1568" s="102"/>
    </row>
    <row r="1569" spans="1:9">
      <c r="B1569"/>
      <c r="C1569"/>
      <c r="D1569"/>
      <c r="E1569"/>
      <c r="F1569" s="87"/>
      <c r="G1569" s="87"/>
      <c r="H1569" s="90"/>
    </row>
    <row r="1570" spans="1:9">
      <c r="A1570" s="102"/>
      <c r="B1570" s="102"/>
      <c r="C1570" s="102"/>
      <c r="D1570" s="102"/>
      <c r="E1570" s="102"/>
      <c r="F1570" s="89"/>
      <c r="G1570" s="89"/>
      <c r="H1570" s="90"/>
      <c r="I1570" s="102"/>
    </row>
    <row r="1571" spans="1:9">
      <c r="A1571" s="102"/>
      <c r="B1571" s="102"/>
      <c r="C1571" s="102"/>
      <c r="D1571" s="102"/>
      <c r="E1571" s="102"/>
      <c r="F1571" s="89"/>
      <c r="G1571" s="89"/>
      <c r="H1571" s="90"/>
      <c r="I1571" s="102"/>
    </row>
    <row r="1572" spans="1:9">
      <c r="B1572"/>
      <c r="C1572"/>
      <c r="D1572"/>
      <c r="E1572"/>
      <c r="F1572" s="87"/>
      <c r="G1572" s="87"/>
      <c r="H1572" s="88"/>
    </row>
    <row r="1573" spans="1:9">
      <c r="A1573" s="102"/>
      <c r="B1573" s="102"/>
      <c r="C1573" s="102"/>
      <c r="D1573" s="102"/>
      <c r="E1573" s="102"/>
      <c r="F1573" s="89"/>
      <c r="G1573" s="89"/>
      <c r="H1573" s="90"/>
      <c r="I1573" s="102"/>
    </row>
    <row r="1574" spans="1:9">
      <c r="A1574" s="102"/>
      <c r="B1574" s="102"/>
      <c r="C1574" s="102"/>
      <c r="D1574" s="102"/>
      <c r="E1574" s="102"/>
      <c r="F1574" s="87"/>
      <c r="G1574" s="87"/>
      <c r="H1574" s="88"/>
      <c r="I1574" s="102"/>
    </row>
    <row r="1575" spans="1:9">
      <c r="A1575" s="102"/>
      <c r="B1575" s="102"/>
      <c r="C1575" s="102"/>
      <c r="D1575" s="102"/>
      <c r="E1575" s="102"/>
      <c r="F1575" s="89"/>
      <c r="G1575" s="89"/>
      <c r="H1575" s="90"/>
      <c r="I1575" s="102"/>
    </row>
    <row r="1576" spans="1:9">
      <c r="A1576" s="102"/>
      <c r="B1576" s="102"/>
      <c r="C1576" s="102"/>
      <c r="D1576" s="102"/>
      <c r="E1576" s="102"/>
      <c r="F1576" s="89"/>
      <c r="G1576" s="89"/>
      <c r="H1576" s="90"/>
      <c r="I1576" s="102"/>
    </row>
    <row r="1577" spans="1:9">
      <c r="A1577" s="102"/>
      <c r="B1577" s="102"/>
      <c r="C1577" s="102"/>
      <c r="D1577" s="102"/>
      <c r="E1577" s="102"/>
      <c r="F1577" s="89"/>
      <c r="G1577" s="89"/>
      <c r="H1577" s="90"/>
      <c r="I1577" s="102"/>
    </row>
    <row r="1578" spans="1:9">
      <c r="A1578" s="126"/>
      <c r="B1578" s="102"/>
      <c r="C1578" s="102"/>
      <c r="D1578" s="102"/>
      <c r="E1578" s="102"/>
      <c r="F1578" s="89"/>
      <c r="G1578" s="89"/>
      <c r="H1578" s="90"/>
      <c r="I1578" s="102"/>
    </row>
    <row r="1579" spans="1:9">
      <c r="A1579" s="102"/>
      <c r="B1579" s="102"/>
      <c r="C1579" s="102"/>
      <c r="D1579" s="102"/>
      <c r="E1579" s="102"/>
      <c r="F1579" s="89"/>
      <c r="G1579" s="89"/>
      <c r="H1579" s="90"/>
      <c r="I1579" s="102"/>
    </row>
    <row r="1580" spans="1:9">
      <c r="A1580" s="102"/>
      <c r="B1580" s="102"/>
      <c r="C1580" s="102"/>
      <c r="D1580" s="102"/>
      <c r="E1580" s="102"/>
      <c r="F1580" s="87"/>
      <c r="G1580" s="87"/>
      <c r="H1580" s="88"/>
      <c r="I1580" s="102"/>
    </row>
    <row r="1581" spans="1:9">
      <c r="A1581" s="102"/>
      <c r="B1581" s="102"/>
      <c r="C1581" s="102"/>
      <c r="D1581" s="102"/>
      <c r="E1581" s="102"/>
      <c r="F1581" s="89"/>
      <c r="G1581" s="89"/>
      <c r="H1581" s="89"/>
      <c r="I1581" s="102"/>
    </row>
    <row r="1582" spans="1:9">
      <c r="A1582" s="102"/>
      <c r="B1582" s="102"/>
      <c r="C1582" s="102"/>
      <c r="D1582" s="102"/>
      <c r="E1582" s="102"/>
      <c r="F1582" s="89"/>
      <c r="G1582" s="89"/>
      <c r="H1582" s="89"/>
      <c r="I1582" s="102"/>
    </row>
    <row r="1583" spans="1:9">
      <c r="A1583" s="102"/>
      <c r="B1583" s="102"/>
      <c r="C1583" s="102"/>
      <c r="D1583" s="102"/>
      <c r="E1583" s="102"/>
      <c r="F1583" s="89"/>
      <c r="G1583" s="89"/>
      <c r="H1583" s="89"/>
      <c r="I1583" s="102"/>
    </row>
    <row r="1584" spans="1:9">
      <c r="A1584" s="102"/>
      <c r="B1584" s="102"/>
      <c r="C1584" s="102"/>
      <c r="D1584" s="102"/>
      <c r="E1584" s="102"/>
      <c r="F1584" s="87"/>
      <c r="G1584" s="87"/>
      <c r="H1584" s="88"/>
      <c r="I1584" s="102"/>
    </row>
    <row r="1585" spans="1:9">
      <c r="A1585" s="102"/>
      <c r="B1585" s="102"/>
      <c r="C1585" s="102"/>
      <c r="D1585" s="102"/>
      <c r="E1585" s="102"/>
      <c r="F1585" s="89"/>
      <c r="G1585" s="89"/>
      <c r="H1585" s="90"/>
      <c r="I1585" s="102"/>
    </row>
    <row r="1586" spans="1:9">
      <c r="A1586" s="102"/>
      <c r="B1586" s="102"/>
      <c r="C1586" s="102"/>
      <c r="D1586" s="102"/>
      <c r="E1586" s="102"/>
      <c r="F1586" s="89"/>
      <c r="G1586" s="89"/>
      <c r="H1586" s="90"/>
      <c r="I1586" s="102"/>
    </row>
    <row r="1587" spans="1:9">
      <c r="A1587" s="102"/>
      <c r="B1587" s="102"/>
      <c r="C1587" s="102"/>
      <c r="D1587" s="102"/>
      <c r="E1587" s="102"/>
      <c r="F1587" s="89"/>
      <c r="G1587" s="89"/>
      <c r="H1587" s="90"/>
      <c r="I1587" s="102"/>
    </row>
    <row r="1588" spans="1:9">
      <c r="A1588" s="102"/>
      <c r="B1588" s="102"/>
      <c r="C1588" s="102"/>
      <c r="D1588" s="102"/>
      <c r="E1588" s="102"/>
      <c r="F1588" s="89"/>
      <c r="G1588" s="89"/>
      <c r="H1588" s="90"/>
      <c r="I1588" s="102"/>
    </row>
    <row r="1589" spans="1:9">
      <c r="A1589" s="102"/>
      <c r="B1589" s="102"/>
      <c r="C1589" s="102"/>
      <c r="D1589" s="102"/>
      <c r="E1589" s="102"/>
      <c r="F1589" s="89"/>
      <c r="G1589" s="89"/>
      <c r="H1589" s="90"/>
      <c r="I1589" s="102"/>
    </row>
    <row r="1590" spans="1:9">
      <c r="A1590" s="102"/>
      <c r="B1590" s="102"/>
      <c r="C1590" s="102"/>
      <c r="D1590" s="102"/>
      <c r="E1590" s="102"/>
      <c r="F1590" s="89"/>
      <c r="G1590" s="89"/>
      <c r="H1590" s="90"/>
      <c r="I1590" s="102"/>
    </row>
    <row r="1591" spans="1:9">
      <c r="A1591" s="102"/>
      <c r="B1591" s="102"/>
      <c r="C1591" s="102"/>
      <c r="D1591" s="102"/>
      <c r="E1591" s="102"/>
      <c r="F1591" s="87"/>
      <c r="G1591" s="87"/>
      <c r="H1591" s="88"/>
      <c r="I1591" s="102"/>
    </row>
    <row r="1592" spans="1:9">
      <c r="A1592" s="102"/>
      <c r="B1592" s="102"/>
      <c r="C1592" s="102"/>
      <c r="D1592" s="102"/>
      <c r="E1592" s="102"/>
      <c r="F1592" s="87"/>
      <c r="G1592" s="87"/>
      <c r="H1592" s="88"/>
      <c r="I1592" s="102"/>
    </row>
    <row r="1593" spans="1:9">
      <c r="A1593" s="102"/>
      <c r="B1593" s="102"/>
      <c r="C1593" s="102"/>
      <c r="D1593" s="102"/>
      <c r="E1593" s="102"/>
      <c r="F1593" s="87"/>
      <c r="G1593" s="87"/>
      <c r="H1593" s="88"/>
      <c r="I1593" s="102"/>
    </row>
    <row r="1594" spans="1:9">
      <c r="B1594"/>
      <c r="C1594"/>
      <c r="D1594"/>
      <c r="E1594"/>
      <c r="F1594" s="87"/>
      <c r="G1594" s="87"/>
      <c r="H1594" s="88"/>
    </row>
    <row r="1595" spans="1:9">
      <c r="B1595"/>
      <c r="C1595"/>
      <c r="D1595"/>
      <c r="E1595"/>
      <c r="F1595" s="87"/>
      <c r="G1595" s="87"/>
      <c r="H1595" s="88"/>
    </row>
    <row r="1596" spans="1:9">
      <c r="B1596"/>
      <c r="C1596"/>
      <c r="D1596"/>
      <c r="E1596"/>
      <c r="F1596" s="87"/>
      <c r="G1596" s="87"/>
      <c r="H1596" s="88"/>
    </row>
    <row r="1597" spans="1:9">
      <c r="B1597"/>
      <c r="C1597"/>
      <c r="D1597"/>
      <c r="E1597"/>
      <c r="F1597" s="87"/>
      <c r="G1597" s="87"/>
      <c r="H1597" s="88"/>
    </row>
    <row r="1598" spans="1:9">
      <c r="A1598" s="102"/>
      <c r="B1598" s="102"/>
      <c r="C1598" s="102"/>
      <c r="D1598" s="102"/>
      <c r="E1598" s="102"/>
      <c r="F1598" s="89"/>
      <c r="G1598" s="89"/>
      <c r="H1598" s="90"/>
      <c r="I1598" s="102"/>
    </row>
    <row r="1599" spans="1:9">
      <c r="A1599" s="102"/>
      <c r="B1599" s="102"/>
      <c r="C1599" s="102"/>
      <c r="D1599" s="102"/>
      <c r="E1599" s="102"/>
      <c r="F1599" s="89"/>
      <c r="G1599" s="89"/>
      <c r="H1599" s="90"/>
      <c r="I1599" s="102"/>
    </row>
    <row r="1600" spans="1:9">
      <c r="A1600" s="102"/>
      <c r="B1600" s="102"/>
      <c r="C1600" s="102"/>
      <c r="D1600" s="102"/>
      <c r="E1600" s="102"/>
      <c r="F1600" s="89"/>
      <c r="G1600" s="89"/>
      <c r="H1600" s="90"/>
      <c r="I1600" s="102"/>
    </row>
    <row r="1601" spans="1:9">
      <c r="A1601" s="102"/>
      <c r="B1601" s="102"/>
      <c r="C1601" s="102"/>
      <c r="D1601" s="102"/>
      <c r="E1601" s="102"/>
      <c r="F1601" s="89"/>
      <c r="G1601" s="89"/>
      <c r="H1601" s="90"/>
      <c r="I1601" s="102"/>
    </row>
    <row r="1602" spans="1:9">
      <c r="A1602" s="102"/>
      <c r="B1602" s="102"/>
      <c r="C1602" s="102"/>
      <c r="D1602" s="102"/>
      <c r="E1602" s="102"/>
      <c r="F1602" s="89"/>
      <c r="G1602" s="89"/>
      <c r="H1602" s="90"/>
      <c r="I1602" s="102"/>
    </row>
    <row r="1603" spans="1:9">
      <c r="A1603" s="102"/>
      <c r="B1603" s="102"/>
      <c r="C1603" s="102"/>
      <c r="D1603" s="102"/>
      <c r="E1603" s="102"/>
      <c r="F1603" s="89"/>
      <c r="G1603" s="89"/>
      <c r="H1603" s="90"/>
      <c r="I1603" s="102"/>
    </row>
    <row r="1604" spans="1:9">
      <c r="B1604"/>
      <c r="C1604"/>
      <c r="D1604"/>
      <c r="E1604"/>
      <c r="F1604" s="89"/>
      <c r="G1604" s="89"/>
      <c r="H1604" s="90"/>
    </row>
    <row r="1605" spans="1:9">
      <c r="A1605" s="102"/>
      <c r="B1605" s="102"/>
      <c r="C1605" s="102"/>
      <c r="D1605" s="102"/>
      <c r="E1605" s="102"/>
      <c r="F1605" s="89"/>
      <c r="G1605" s="89"/>
      <c r="H1605" s="90"/>
      <c r="I1605" s="102"/>
    </row>
    <row r="1606" spans="1:9">
      <c r="A1606" s="102"/>
      <c r="B1606" s="102"/>
      <c r="C1606" s="102"/>
      <c r="D1606" s="102"/>
      <c r="E1606" s="102"/>
      <c r="F1606" s="89"/>
      <c r="G1606" s="89"/>
      <c r="H1606" s="90"/>
      <c r="I1606" s="102"/>
    </row>
    <row r="1607" spans="1:9">
      <c r="A1607" s="102"/>
      <c r="B1607" s="102"/>
      <c r="C1607" s="102"/>
      <c r="D1607" s="102"/>
      <c r="E1607" s="102"/>
      <c r="F1607" s="89"/>
      <c r="G1607" s="89"/>
      <c r="H1607" s="90"/>
      <c r="I1607" s="102"/>
    </row>
    <row r="1608" spans="1:9">
      <c r="A1608" s="126"/>
      <c r="B1608" s="102"/>
      <c r="C1608" s="102"/>
      <c r="D1608" s="102"/>
      <c r="E1608" s="102"/>
      <c r="F1608" s="87"/>
      <c r="G1608" s="87"/>
      <c r="H1608" s="88"/>
      <c r="I1608" s="102"/>
    </row>
    <row r="1609" spans="1:9">
      <c r="A1609" s="102"/>
      <c r="B1609" s="102"/>
      <c r="C1609" s="102"/>
      <c r="D1609" s="102"/>
      <c r="E1609" s="102"/>
      <c r="F1609" s="89"/>
      <c r="G1609" s="89"/>
      <c r="H1609" s="90"/>
      <c r="I1609" s="102"/>
    </row>
    <row r="1610" spans="1:9">
      <c r="A1610" s="102"/>
      <c r="B1610" s="102"/>
      <c r="C1610" s="102"/>
      <c r="D1610" s="102"/>
      <c r="E1610" s="102"/>
      <c r="F1610" s="87"/>
      <c r="G1610" s="87"/>
      <c r="H1610" s="88"/>
      <c r="I1610" s="102"/>
    </row>
    <row r="1611" spans="1:9">
      <c r="A1611" s="102"/>
      <c r="B1611" s="102"/>
      <c r="C1611" s="102"/>
      <c r="D1611" s="102"/>
      <c r="E1611" s="102"/>
      <c r="F1611" s="87"/>
      <c r="G1611" s="87"/>
      <c r="H1611" s="88"/>
      <c r="I1611" s="102"/>
    </row>
    <row r="1612" spans="1:9">
      <c r="A1612" s="102"/>
      <c r="B1612" s="102"/>
      <c r="C1612" s="102"/>
      <c r="D1612" s="102"/>
      <c r="E1612" s="102"/>
      <c r="F1612" s="89"/>
      <c r="G1612" s="89"/>
      <c r="H1612" s="90"/>
      <c r="I1612" s="102"/>
    </row>
    <row r="1613" spans="1:9">
      <c r="A1613" s="102"/>
      <c r="B1613" s="102"/>
      <c r="C1613" s="102"/>
      <c r="D1613" s="102"/>
      <c r="E1613" s="102"/>
      <c r="F1613" s="87"/>
      <c r="G1613" s="87"/>
      <c r="H1613" s="88"/>
      <c r="I1613" s="102"/>
    </row>
    <row r="1614" spans="1:9">
      <c r="A1614" s="102"/>
      <c r="B1614" s="102"/>
      <c r="C1614" s="102"/>
      <c r="D1614" s="102"/>
      <c r="E1614" s="102"/>
      <c r="F1614" s="89"/>
      <c r="G1614" s="89"/>
      <c r="H1614" s="90"/>
      <c r="I1614" s="102"/>
    </row>
    <row r="1615" spans="1:9">
      <c r="A1615" s="102"/>
      <c r="B1615" s="102"/>
      <c r="C1615" s="102"/>
      <c r="D1615" s="102"/>
      <c r="E1615" s="102"/>
      <c r="F1615" s="89"/>
      <c r="G1615" s="89"/>
      <c r="H1615" s="90"/>
      <c r="I1615" s="102"/>
    </row>
    <row r="1616" spans="1:9">
      <c r="A1616" s="102"/>
      <c r="B1616" s="102"/>
      <c r="C1616" s="102"/>
      <c r="D1616" s="102"/>
      <c r="E1616" s="102"/>
      <c r="F1616" s="87"/>
      <c r="G1616" s="87"/>
      <c r="H1616" s="88"/>
      <c r="I1616" s="102"/>
    </row>
    <row r="1617" spans="1:9">
      <c r="B1617"/>
      <c r="C1617"/>
      <c r="D1617"/>
      <c r="E1617"/>
      <c r="F1617" s="87"/>
      <c r="G1617" s="87"/>
      <c r="H1617" s="88"/>
    </row>
    <row r="1618" spans="1:9">
      <c r="A1618" s="102"/>
      <c r="B1618" s="102"/>
      <c r="C1618" s="102"/>
      <c r="D1618" s="102"/>
      <c r="E1618" s="102"/>
      <c r="F1618" s="89"/>
      <c r="G1618" s="89"/>
      <c r="H1618" s="90"/>
      <c r="I1618" s="102"/>
    </row>
    <row r="1619" spans="1:9">
      <c r="A1619" s="102"/>
      <c r="B1619" s="102"/>
      <c r="C1619" s="102"/>
      <c r="D1619" s="102"/>
      <c r="E1619" s="102"/>
      <c r="F1619" s="89"/>
      <c r="G1619" s="89"/>
      <c r="H1619" s="89"/>
      <c r="I1619" s="102"/>
    </row>
    <row r="1620" spans="1:9">
      <c r="A1620" s="102"/>
      <c r="B1620" s="102"/>
      <c r="C1620" s="102"/>
      <c r="D1620" s="102"/>
      <c r="E1620" s="102"/>
      <c r="F1620" s="89"/>
      <c r="G1620" s="89"/>
      <c r="H1620" s="89"/>
      <c r="I1620" s="102"/>
    </row>
    <row r="1621" spans="1:9">
      <c r="A1621" s="102"/>
      <c r="B1621" s="102"/>
      <c r="C1621" s="102"/>
      <c r="D1621" s="102"/>
      <c r="E1621" s="102"/>
      <c r="F1621" s="87"/>
      <c r="G1621" s="87"/>
      <c r="H1621" s="88"/>
      <c r="I1621" s="102"/>
    </row>
    <row r="1622" spans="1:9">
      <c r="A1622" s="102"/>
      <c r="B1622" s="102"/>
      <c r="C1622" s="102"/>
      <c r="D1622" s="102"/>
      <c r="E1622" s="102"/>
      <c r="F1622" s="87"/>
      <c r="G1622" s="87"/>
      <c r="H1622" s="88"/>
      <c r="I1622" s="102"/>
    </row>
    <row r="1623" spans="1:9">
      <c r="A1623" s="102"/>
      <c r="B1623" s="102"/>
      <c r="C1623" s="102"/>
      <c r="D1623" s="102"/>
      <c r="E1623" s="102"/>
      <c r="F1623" s="89"/>
      <c r="G1623" s="89"/>
      <c r="H1623" s="90"/>
      <c r="I1623" s="102"/>
    </row>
    <row r="1624" spans="1:9">
      <c r="A1624" s="102"/>
      <c r="B1624" s="102"/>
      <c r="C1624" s="102"/>
      <c r="D1624" s="102"/>
      <c r="E1624" s="102"/>
      <c r="F1624" s="87"/>
      <c r="G1624" s="87"/>
      <c r="H1624" s="88"/>
      <c r="I1624" s="102"/>
    </row>
    <row r="1625" spans="1:9">
      <c r="A1625" s="102"/>
      <c r="B1625" s="102"/>
      <c r="C1625" s="102"/>
      <c r="D1625" s="102"/>
      <c r="E1625" s="102"/>
      <c r="F1625" s="87"/>
      <c r="G1625" s="87"/>
      <c r="H1625" s="88"/>
      <c r="I1625" s="102"/>
    </row>
    <row r="1626" spans="1:9">
      <c r="A1626" s="102"/>
      <c r="B1626" s="102"/>
      <c r="C1626" s="102"/>
      <c r="D1626" s="102"/>
      <c r="E1626" s="102"/>
      <c r="F1626" s="87"/>
      <c r="G1626" s="87"/>
      <c r="H1626" s="88"/>
      <c r="I1626" s="102"/>
    </row>
    <row r="1627" spans="1:9">
      <c r="A1627" s="102"/>
      <c r="B1627" s="102"/>
      <c r="C1627" s="102"/>
      <c r="D1627" s="102"/>
      <c r="E1627" s="102"/>
      <c r="F1627" s="89"/>
      <c r="G1627" s="89"/>
      <c r="H1627" s="90"/>
      <c r="I1627" s="102"/>
    </row>
    <row r="1628" spans="1:9">
      <c r="A1628" s="102"/>
      <c r="B1628" s="102"/>
      <c r="C1628" s="102"/>
      <c r="D1628" s="102"/>
      <c r="E1628" s="102"/>
      <c r="F1628" s="89"/>
      <c r="G1628" s="89"/>
      <c r="H1628" s="89"/>
      <c r="I1628" s="102"/>
    </row>
    <row r="1629" spans="1:9">
      <c r="A1629" s="102"/>
      <c r="B1629" s="102"/>
      <c r="C1629" s="102"/>
      <c r="D1629" s="102"/>
      <c r="E1629" s="102"/>
      <c r="F1629" s="89"/>
      <c r="G1629" s="89"/>
      <c r="H1629" s="90"/>
      <c r="I1629" s="102"/>
    </row>
    <row r="1630" spans="1:9">
      <c r="A1630" s="102"/>
      <c r="B1630" s="102"/>
      <c r="C1630" s="102"/>
      <c r="D1630" s="102"/>
      <c r="E1630" s="102"/>
      <c r="F1630" s="89"/>
      <c r="G1630" s="89"/>
      <c r="H1630" s="90"/>
      <c r="I1630" s="102"/>
    </row>
    <row r="1631" spans="1:9">
      <c r="A1631" s="102"/>
      <c r="B1631" s="102"/>
      <c r="C1631" s="102"/>
      <c r="D1631" s="102"/>
      <c r="E1631" s="102"/>
      <c r="F1631" s="89"/>
      <c r="G1631" s="89"/>
      <c r="H1631" s="90"/>
      <c r="I1631" s="102"/>
    </row>
    <row r="1632" spans="1:9">
      <c r="A1632" s="102"/>
      <c r="B1632" s="102"/>
      <c r="C1632" s="102"/>
      <c r="D1632" s="102"/>
      <c r="E1632" s="102"/>
      <c r="F1632" s="89"/>
      <c r="G1632" s="89"/>
      <c r="H1632" s="90"/>
      <c r="I1632" s="102"/>
    </row>
    <row r="1633" spans="1:9">
      <c r="A1633" s="102"/>
      <c r="B1633" s="102"/>
      <c r="C1633" s="102"/>
      <c r="D1633" s="102"/>
      <c r="E1633" s="102"/>
      <c r="F1633" s="89"/>
      <c r="G1633" s="89"/>
      <c r="H1633" s="90"/>
      <c r="I1633" s="102"/>
    </row>
    <row r="1634" spans="1:9">
      <c r="A1634" s="102"/>
      <c r="B1634" s="102"/>
      <c r="C1634" s="102"/>
      <c r="D1634" s="102"/>
      <c r="E1634" s="102"/>
      <c r="F1634" s="89"/>
      <c r="G1634" s="89"/>
      <c r="H1634" s="90"/>
      <c r="I1634" s="102"/>
    </row>
    <row r="1635" spans="1:9">
      <c r="A1635" s="102"/>
      <c r="B1635" s="102"/>
      <c r="C1635" s="102"/>
      <c r="D1635" s="102"/>
      <c r="E1635" s="102"/>
      <c r="F1635" s="89"/>
      <c r="G1635" s="89"/>
      <c r="H1635" s="90"/>
      <c r="I1635" s="102"/>
    </row>
    <row r="1636" spans="1:9">
      <c r="A1636" s="102"/>
      <c r="B1636" s="102"/>
      <c r="C1636" s="102"/>
      <c r="D1636" s="102"/>
      <c r="E1636" s="102"/>
      <c r="F1636" s="89"/>
      <c r="G1636" s="89"/>
      <c r="H1636" s="90"/>
      <c r="I1636" s="102"/>
    </row>
    <row r="1637" spans="1:9">
      <c r="A1637" s="102"/>
      <c r="B1637" s="102"/>
      <c r="C1637" s="102"/>
      <c r="D1637" s="102"/>
      <c r="E1637" s="102"/>
      <c r="F1637" s="89"/>
      <c r="G1637" s="89"/>
      <c r="H1637" s="90"/>
      <c r="I1637" s="102"/>
    </row>
    <row r="1638" spans="1:9">
      <c r="A1638" s="102"/>
      <c r="B1638" s="102"/>
      <c r="C1638" s="102"/>
      <c r="D1638" s="102"/>
      <c r="E1638" s="102"/>
      <c r="F1638" s="89"/>
      <c r="G1638" s="89"/>
      <c r="H1638" s="90"/>
      <c r="I1638" s="102"/>
    </row>
    <row r="1639" spans="1:9">
      <c r="A1639" s="102"/>
      <c r="B1639" s="102"/>
      <c r="C1639" s="102"/>
      <c r="D1639" s="102"/>
      <c r="E1639" s="102"/>
      <c r="F1639" s="89"/>
      <c r="G1639" s="89"/>
      <c r="H1639" s="90"/>
      <c r="I1639" s="102"/>
    </row>
    <row r="1640" spans="1:9">
      <c r="A1640" s="102"/>
      <c r="B1640" s="102"/>
      <c r="C1640" s="102"/>
      <c r="D1640" s="102"/>
      <c r="E1640" s="102"/>
      <c r="F1640" s="87"/>
      <c r="G1640" s="87"/>
      <c r="H1640" s="88"/>
      <c r="I1640" s="102"/>
    </row>
    <row r="1641" spans="1:9">
      <c r="A1641" s="102"/>
      <c r="B1641" s="102"/>
      <c r="C1641" s="102"/>
      <c r="D1641" s="102"/>
      <c r="E1641" s="102"/>
      <c r="F1641" s="89"/>
      <c r="G1641" s="89"/>
      <c r="H1641" s="90"/>
      <c r="I1641" s="102"/>
    </row>
    <row r="1642" spans="1:9">
      <c r="A1642" s="102"/>
      <c r="B1642" s="102"/>
      <c r="C1642" s="102"/>
      <c r="D1642" s="102"/>
      <c r="E1642" s="102"/>
      <c r="F1642" s="89"/>
      <c r="G1642" s="89"/>
      <c r="H1642" s="90"/>
      <c r="I1642" s="102"/>
    </row>
    <row r="1643" spans="1:9">
      <c r="A1643" s="102"/>
      <c r="B1643" s="102"/>
      <c r="C1643" s="102"/>
      <c r="D1643" s="102"/>
      <c r="E1643" s="102"/>
      <c r="F1643" s="89"/>
      <c r="G1643" s="89"/>
      <c r="H1643" s="90"/>
      <c r="I1643" s="102"/>
    </row>
    <row r="1644" spans="1:9">
      <c r="A1644" s="126"/>
      <c r="B1644" s="102"/>
      <c r="C1644" s="102"/>
      <c r="D1644" s="102"/>
      <c r="E1644" s="102"/>
      <c r="F1644" s="89"/>
      <c r="G1644" s="89"/>
      <c r="H1644" s="90"/>
      <c r="I1644" s="102"/>
    </row>
    <row r="1645" spans="1:9">
      <c r="A1645" s="102"/>
      <c r="B1645" s="102"/>
      <c r="C1645" s="102"/>
      <c r="D1645" s="102"/>
      <c r="E1645" s="102"/>
      <c r="F1645" s="87"/>
      <c r="G1645" s="87"/>
      <c r="H1645" s="88"/>
      <c r="I1645" s="102"/>
    </row>
    <row r="1646" spans="1:9">
      <c r="A1646" s="102"/>
      <c r="B1646" s="102"/>
      <c r="C1646" s="102"/>
      <c r="D1646" s="102"/>
      <c r="E1646" s="102"/>
      <c r="F1646" s="87"/>
      <c r="G1646" s="87"/>
      <c r="H1646" s="88"/>
      <c r="I1646" s="102"/>
    </row>
    <row r="1647" spans="1:9">
      <c r="A1647" s="102"/>
      <c r="B1647" s="102"/>
      <c r="C1647" s="102"/>
      <c r="D1647" s="102"/>
      <c r="E1647" s="102"/>
      <c r="F1647" s="87"/>
      <c r="G1647" s="87"/>
      <c r="H1647" s="88"/>
      <c r="I1647" s="102"/>
    </row>
    <row r="1648" spans="1:9">
      <c r="B1648"/>
      <c r="C1648"/>
      <c r="D1648"/>
      <c r="E1648"/>
      <c r="F1648" s="87"/>
      <c r="G1648" s="87"/>
      <c r="H1648" s="88"/>
    </row>
    <row r="1649" spans="1:9">
      <c r="A1649" s="126"/>
      <c r="B1649" s="102"/>
      <c r="C1649" s="102"/>
      <c r="D1649" s="102"/>
      <c r="E1649" s="102"/>
      <c r="F1649" s="87"/>
      <c r="G1649" s="87"/>
      <c r="H1649" s="88"/>
      <c r="I1649" s="102"/>
    </row>
    <row r="1650" spans="1:9">
      <c r="A1650" s="102"/>
      <c r="B1650" s="102"/>
      <c r="C1650" s="102"/>
      <c r="D1650" s="102"/>
      <c r="E1650" s="102"/>
      <c r="F1650" s="87"/>
      <c r="G1650" s="87"/>
      <c r="H1650" s="88"/>
      <c r="I1650" s="102"/>
    </row>
    <row r="1651" spans="1:9">
      <c r="A1651" s="102"/>
      <c r="B1651" s="102"/>
      <c r="C1651" s="102"/>
      <c r="D1651" s="102"/>
      <c r="E1651" s="102"/>
      <c r="F1651" s="89"/>
      <c r="G1651" s="89"/>
      <c r="H1651" s="90"/>
      <c r="I1651" s="102"/>
    </row>
    <row r="1652" spans="1:9">
      <c r="A1652" s="102"/>
      <c r="B1652" s="102"/>
      <c r="C1652" s="102"/>
      <c r="D1652" s="102"/>
      <c r="E1652" s="102"/>
      <c r="F1652" s="87"/>
      <c r="G1652" s="87"/>
      <c r="H1652" s="88"/>
      <c r="I1652" s="102"/>
    </row>
    <row r="1653" spans="1:9">
      <c r="A1653" s="102"/>
      <c r="B1653" s="102"/>
      <c r="C1653" s="102"/>
      <c r="D1653" s="102"/>
      <c r="E1653" s="102"/>
      <c r="F1653" s="89"/>
      <c r="G1653" s="89"/>
      <c r="H1653" s="90"/>
      <c r="I1653" s="102"/>
    </row>
    <row r="1654" spans="1:9">
      <c r="A1654" s="102"/>
      <c r="B1654" s="102"/>
      <c r="C1654" s="102"/>
      <c r="D1654" s="102"/>
      <c r="E1654" s="102"/>
      <c r="F1654" s="87"/>
      <c r="G1654" s="87"/>
      <c r="H1654" s="88"/>
      <c r="I1654" s="102"/>
    </row>
    <row r="1655" spans="1:9">
      <c r="A1655" s="102"/>
      <c r="B1655" s="102"/>
      <c r="C1655" s="102"/>
      <c r="D1655" s="102"/>
      <c r="E1655" s="102"/>
      <c r="F1655" s="87"/>
      <c r="G1655" s="87"/>
      <c r="H1655" s="88"/>
      <c r="I1655" s="102"/>
    </row>
    <row r="1656" spans="1:9">
      <c r="A1656" s="102"/>
      <c r="B1656" s="102"/>
      <c r="C1656" s="102"/>
      <c r="D1656" s="102"/>
      <c r="E1656" s="102"/>
      <c r="F1656" s="89"/>
      <c r="G1656" s="89"/>
      <c r="H1656" s="90"/>
      <c r="I1656" s="102"/>
    </row>
    <row r="1657" spans="1:9">
      <c r="A1657" s="102"/>
      <c r="B1657" s="102"/>
      <c r="C1657" s="102"/>
      <c r="D1657" s="102"/>
      <c r="E1657" s="102"/>
      <c r="F1657" s="89"/>
      <c r="G1657" s="89"/>
      <c r="H1657" s="90"/>
      <c r="I1657" s="102"/>
    </row>
    <row r="1658" spans="1:9">
      <c r="A1658" s="102"/>
      <c r="B1658" s="102"/>
      <c r="C1658" s="102"/>
      <c r="D1658" s="102"/>
      <c r="E1658" s="102"/>
      <c r="F1658" s="89"/>
      <c r="G1658" s="89"/>
      <c r="H1658" s="90"/>
      <c r="I1658" s="102"/>
    </row>
    <row r="1659" spans="1:9">
      <c r="A1659" s="102"/>
      <c r="B1659" s="102"/>
      <c r="C1659" s="102"/>
      <c r="D1659" s="102"/>
      <c r="E1659" s="102"/>
      <c r="F1659" s="87"/>
      <c r="G1659" s="87"/>
      <c r="H1659" s="88"/>
      <c r="I1659" s="102"/>
    </row>
    <row r="1660" spans="1:9">
      <c r="A1660" s="102"/>
      <c r="B1660" s="102"/>
      <c r="C1660" s="102"/>
      <c r="D1660" s="102"/>
      <c r="E1660" s="102"/>
      <c r="F1660" s="89"/>
      <c r="G1660" s="89"/>
      <c r="H1660" s="90"/>
      <c r="I1660" s="102"/>
    </row>
    <row r="1661" spans="1:9">
      <c r="A1661" s="102"/>
      <c r="B1661" s="102"/>
      <c r="C1661" s="102"/>
      <c r="D1661" s="102"/>
      <c r="E1661" s="102"/>
      <c r="F1661" s="89"/>
      <c r="G1661" s="89"/>
      <c r="H1661" s="90"/>
      <c r="I1661" s="102"/>
    </row>
    <row r="1662" spans="1:9">
      <c r="A1662" s="102"/>
      <c r="B1662" s="102"/>
      <c r="C1662" s="102"/>
      <c r="D1662" s="102"/>
      <c r="E1662" s="102"/>
      <c r="F1662" s="89"/>
      <c r="G1662" s="89"/>
      <c r="H1662" s="90"/>
      <c r="I1662" s="102"/>
    </row>
    <row r="1663" spans="1:9">
      <c r="B1663"/>
      <c r="C1663"/>
      <c r="D1663"/>
      <c r="E1663"/>
      <c r="F1663" s="87"/>
      <c r="G1663" s="87"/>
      <c r="H1663" s="88"/>
    </row>
    <row r="1664" spans="1:9">
      <c r="A1664" s="102"/>
      <c r="B1664" s="102"/>
      <c r="C1664" s="102"/>
      <c r="D1664" s="102"/>
      <c r="E1664" s="102"/>
      <c r="F1664" s="87"/>
      <c r="G1664" s="87"/>
      <c r="H1664" s="88"/>
      <c r="I1664" s="102"/>
    </row>
    <row r="1665" spans="1:9">
      <c r="A1665" s="102"/>
      <c r="B1665" s="102"/>
      <c r="C1665" s="102"/>
      <c r="D1665" s="102"/>
      <c r="E1665" s="102"/>
      <c r="F1665" s="89"/>
      <c r="G1665" s="89"/>
      <c r="H1665" s="90"/>
      <c r="I1665" s="102"/>
    </row>
    <row r="1666" spans="1:9">
      <c r="A1666" s="102"/>
      <c r="B1666" s="102"/>
      <c r="C1666" s="102"/>
      <c r="D1666" s="102"/>
      <c r="E1666" s="102"/>
      <c r="F1666" s="89"/>
      <c r="G1666" s="89"/>
      <c r="H1666" s="90"/>
      <c r="I1666" s="102"/>
    </row>
    <row r="1667" spans="1:9">
      <c r="A1667" s="102"/>
      <c r="B1667" s="102"/>
      <c r="C1667" s="102"/>
      <c r="D1667" s="102"/>
      <c r="E1667" s="102"/>
      <c r="F1667" s="89"/>
      <c r="G1667" s="89"/>
      <c r="H1667" s="90"/>
      <c r="I1667" s="102"/>
    </row>
    <row r="1668" spans="1:9">
      <c r="A1668" s="102"/>
      <c r="B1668" s="102"/>
      <c r="C1668" s="102"/>
      <c r="D1668" s="102"/>
      <c r="E1668" s="102"/>
      <c r="F1668" s="87"/>
      <c r="G1668" s="87"/>
      <c r="H1668" s="88"/>
      <c r="I1668" s="102"/>
    </row>
    <row r="1669" spans="1:9">
      <c r="A1669" s="102"/>
      <c r="B1669" s="102"/>
      <c r="C1669" s="102"/>
      <c r="D1669" s="102"/>
      <c r="E1669" s="102"/>
      <c r="F1669" s="89"/>
      <c r="G1669" s="89"/>
      <c r="H1669" s="90"/>
      <c r="I1669" s="102"/>
    </row>
    <row r="1670" spans="1:9">
      <c r="A1670" s="102"/>
      <c r="B1670" s="102"/>
      <c r="C1670" s="102"/>
      <c r="D1670" s="102"/>
      <c r="E1670" s="102"/>
      <c r="F1670" s="89"/>
      <c r="G1670" s="89"/>
      <c r="H1670" s="90"/>
      <c r="I1670" s="102"/>
    </row>
    <row r="1671" spans="1:9">
      <c r="A1671" s="102"/>
      <c r="B1671" s="102"/>
      <c r="C1671" s="102"/>
      <c r="D1671" s="102"/>
      <c r="E1671" s="102"/>
      <c r="F1671" s="89"/>
      <c r="G1671" s="89"/>
      <c r="H1671" s="90"/>
      <c r="I1671" s="102"/>
    </row>
    <row r="1672" spans="1:9">
      <c r="A1672" s="102"/>
      <c r="B1672" s="102"/>
      <c r="C1672" s="102"/>
      <c r="D1672" s="102"/>
      <c r="E1672" s="102"/>
      <c r="F1672" s="89"/>
      <c r="G1672" s="89"/>
      <c r="H1672" s="90"/>
      <c r="I1672" s="102"/>
    </row>
    <row r="1673" spans="1:9">
      <c r="A1673" s="102"/>
      <c r="B1673" s="102"/>
      <c r="C1673" s="102"/>
      <c r="D1673" s="102"/>
      <c r="E1673" s="102"/>
      <c r="F1673" s="87"/>
      <c r="G1673" s="87"/>
      <c r="H1673" s="88"/>
      <c r="I1673" s="102"/>
    </row>
    <row r="1674" spans="1:9">
      <c r="A1674" s="102"/>
      <c r="B1674" s="102"/>
      <c r="C1674" s="102"/>
      <c r="D1674" s="102"/>
      <c r="E1674" s="102"/>
      <c r="F1674" s="89"/>
      <c r="G1674" s="89"/>
      <c r="H1674" s="90"/>
      <c r="I1674" s="102"/>
    </row>
    <row r="1675" spans="1:9">
      <c r="A1675" s="102"/>
      <c r="B1675" s="102"/>
      <c r="C1675" s="102"/>
      <c r="D1675" s="102"/>
      <c r="E1675" s="102"/>
      <c r="F1675" s="89"/>
      <c r="G1675" s="89"/>
      <c r="H1675" s="90"/>
      <c r="I1675" s="102"/>
    </row>
    <row r="1676" spans="1:9">
      <c r="A1676" s="102"/>
      <c r="B1676" s="102"/>
      <c r="C1676" s="102"/>
      <c r="D1676" s="102"/>
      <c r="E1676" s="102"/>
      <c r="F1676" s="89"/>
      <c r="G1676" s="89"/>
      <c r="H1676" s="90"/>
      <c r="I1676" s="102"/>
    </row>
    <row r="1677" spans="1:9">
      <c r="A1677" s="102"/>
      <c r="B1677" s="102"/>
      <c r="C1677" s="102"/>
      <c r="D1677" s="102"/>
      <c r="E1677" s="102"/>
      <c r="F1677" s="89"/>
      <c r="G1677" s="89"/>
      <c r="H1677" s="90"/>
      <c r="I1677" s="102"/>
    </row>
    <row r="1678" spans="1:9">
      <c r="A1678" s="102"/>
      <c r="B1678" s="102"/>
      <c r="C1678" s="102"/>
      <c r="D1678" s="102"/>
      <c r="E1678" s="102"/>
      <c r="F1678" s="87"/>
      <c r="G1678" s="87"/>
      <c r="H1678" s="88"/>
      <c r="I1678" s="102"/>
    </row>
    <row r="1679" spans="1:9">
      <c r="B1679"/>
      <c r="C1679"/>
      <c r="D1679"/>
      <c r="E1679"/>
      <c r="F1679" s="87"/>
      <c r="G1679" s="87"/>
      <c r="H1679" s="88"/>
    </row>
    <row r="1680" spans="1:9">
      <c r="A1680" s="102"/>
      <c r="B1680" s="102"/>
      <c r="C1680" s="102"/>
      <c r="D1680" s="102"/>
      <c r="E1680" s="102"/>
      <c r="F1680" s="87"/>
      <c r="G1680" s="87"/>
      <c r="H1680" s="88"/>
      <c r="I1680" s="102"/>
    </row>
    <row r="1681" spans="1:9">
      <c r="A1681" s="102"/>
      <c r="B1681" s="102"/>
      <c r="C1681" s="102"/>
      <c r="D1681" s="102"/>
      <c r="E1681" s="102"/>
      <c r="F1681" s="87"/>
      <c r="G1681" s="87"/>
      <c r="H1681" s="88"/>
      <c r="I1681" s="102"/>
    </row>
    <row r="1682" spans="1:9">
      <c r="A1682" s="102"/>
      <c r="B1682" s="102"/>
      <c r="C1682" s="102"/>
      <c r="D1682" s="102"/>
      <c r="E1682" s="102"/>
      <c r="F1682" s="89"/>
      <c r="G1682" s="89"/>
      <c r="H1682" s="90"/>
      <c r="I1682" s="102"/>
    </row>
    <row r="1683" spans="1:9">
      <c r="A1683" s="102"/>
      <c r="B1683" s="102"/>
      <c r="C1683" s="102"/>
      <c r="D1683" s="102"/>
      <c r="E1683" s="102"/>
      <c r="F1683" s="87"/>
      <c r="G1683" s="87"/>
      <c r="H1683" s="88"/>
      <c r="I1683" s="102"/>
    </row>
    <row r="1684" spans="1:9">
      <c r="A1684" s="102"/>
      <c r="B1684" s="102"/>
      <c r="C1684" s="102"/>
      <c r="D1684" s="102"/>
      <c r="E1684" s="102"/>
      <c r="F1684" s="87"/>
      <c r="G1684" s="87"/>
      <c r="H1684" s="88"/>
      <c r="I1684" s="102"/>
    </row>
    <row r="1685" spans="1:9">
      <c r="B1685"/>
      <c r="C1685"/>
      <c r="D1685"/>
      <c r="E1685"/>
      <c r="F1685" s="87"/>
      <c r="G1685" s="87"/>
      <c r="H1685" s="88"/>
    </row>
    <row r="1686" spans="1:9">
      <c r="A1686" s="102"/>
      <c r="B1686" s="102"/>
      <c r="C1686" s="102"/>
      <c r="D1686" s="102"/>
      <c r="E1686" s="102"/>
      <c r="F1686" s="87"/>
      <c r="G1686" s="87"/>
      <c r="H1686" s="88"/>
      <c r="I1686" s="102"/>
    </row>
    <row r="1687" spans="1:9">
      <c r="A1687" s="102"/>
      <c r="B1687" s="102"/>
      <c r="C1687" s="102"/>
      <c r="D1687" s="102"/>
      <c r="E1687" s="102"/>
      <c r="F1687" s="87"/>
      <c r="G1687" s="87"/>
      <c r="H1687" s="88"/>
      <c r="I1687" s="102"/>
    </row>
    <row r="1688" spans="1:9">
      <c r="A1688" s="102"/>
      <c r="B1688" s="102"/>
      <c r="C1688" s="102"/>
      <c r="D1688" s="102"/>
      <c r="E1688" s="102"/>
      <c r="F1688" s="89"/>
      <c r="G1688" s="89"/>
      <c r="H1688" s="90"/>
      <c r="I1688" s="102"/>
    </row>
    <row r="1689" spans="1:9">
      <c r="A1689" s="102"/>
      <c r="B1689" s="102"/>
      <c r="C1689" s="102"/>
      <c r="D1689" s="102"/>
      <c r="E1689" s="102"/>
      <c r="F1689" s="89"/>
      <c r="G1689" s="89"/>
      <c r="H1689" s="90"/>
      <c r="I1689" s="102"/>
    </row>
    <row r="1690" spans="1:9">
      <c r="B1690"/>
      <c r="C1690"/>
      <c r="D1690"/>
      <c r="E1690"/>
      <c r="F1690" s="87"/>
      <c r="G1690" s="87"/>
      <c r="H1690" s="88"/>
    </row>
    <row r="1691" spans="1:9">
      <c r="A1691" s="102"/>
      <c r="B1691" s="102"/>
      <c r="C1691" s="102"/>
      <c r="D1691" s="102"/>
      <c r="E1691" s="102"/>
      <c r="F1691" s="87"/>
      <c r="G1691" s="87"/>
      <c r="H1691" s="88"/>
      <c r="I1691" s="102"/>
    </row>
    <row r="1692" spans="1:9">
      <c r="A1692" s="102"/>
      <c r="B1692" s="102"/>
      <c r="C1692" s="102"/>
      <c r="D1692" s="102"/>
      <c r="E1692" s="102"/>
      <c r="F1692" s="87"/>
      <c r="G1692" s="87"/>
      <c r="H1692" s="88"/>
      <c r="I1692" s="102"/>
    </row>
    <row r="1693" spans="1:9">
      <c r="A1693" s="102"/>
      <c r="B1693" s="102"/>
      <c r="C1693" s="102"/>
      <c r="D1693" s="102"/>
      <c r="E1693" s="102"/>
      <c r="F1693" s="87"/>
      <c r="G1693" s="87"/>
      <c r="H1693" s="88"/>
      <c r="I1693" s="102"/>
    </row>
    <row r="1694" spans="1:9">
      <c r="A1694" s="102"/>
      <c r="B1694" s="102"/>
      <c r="C1694" s="102"/>
      <c r="D1694" s="102"/>
      <c r="E1694" s="102"/>
      <c r="F1694" s="89"/>
      <c r="G1694" s="89"/>
      <c r="H1694" s="90"/>
      <c r="I1694" s="102"/>
    </row>
    <row r="1695" spans="1:9">
      <c r="A1695" s="102"/>
      <c r="B1695" s="102"/>
      <c r="C1695" s="102"/>
      <c r="D1695" s="102"/>
      <c r="E1695" s="102"/>
      <c r="F1695" s="87"/>
      <c r="G1695" s="87"/>
      <c r="H1695" s="88"/>
      <c r="I1695" s="102"/>
    </row>
    <row r="1696" spans="1:9">
      <c r="B1696"/>
      <c r="C1696"/>
      <c r="D1696"/>
      <c r="E1696"/>
      <c r="F1696" s="87"/>
      <c r="G1696" s="87"/>
      <c r="H1696" s="90"/>
    </row>
    <row r="1697" spans="1:9">
      <c r="A1697" s="102"/>
      <c r="B1697" s="102"/>
      <c r="C1697" s="102"/>
      <c r="D1697" s="102"/>
      <c r="E1697" s="102"/>
      <c r="F1697" s="87"/>
      <c r="G1697" s="87"/>
      <c r="H1697" s="88"/>
      <c r="I1697" s="102"/>
    </row>
    <row r="1698" spans="1:9">
      <c r="A1698" s="102"/>
      <c r="B1698" s="102"/>
      <c r="C1698" s="102"/>
      <c r="D1698" s="102"/>
      <c r="E1698" s="102"/>
      <c r="F1698" s="87"/>
      <c r="G1698" s="87"/>
      <c r="H1698" s="88"/>
      <c r="I1698" s="102"/>
    </row>
    <row r="1699" spans="1:9">
      <c r="A1699" s="102"/>
      <c r="B1699" s="102"/>
      <c r="C1699" s="102"/>
      <c r="D1699" s="102"/>
      <c r="E1699" s="102"/>
      <c r="F1699" s="89"/>
      <c r="G1699" s="89"/>
      <c r="H1699" s="90"/>
      <c r="I1699" s="102"/>
    </row>
    <row r="1700" spans="1:9">
      <c r="A1700" s="102"/>
      <c r="B1700" s="102"/>
      <c r="C1700" s="102"/>
      <c r="D1700" s="102"/>
      <c r="E1700" s="102"/>
      <c r="F1700" s="89"/>
      <c r="G1700" s="89"/>
      <c r="H1700" s="90"/>
      <c r="I1700" s="102"/>
    </row>
    <row r="1701" spans="1:9">
      <c r="A1701" s="102"/>
      <c r="B1701" s="102"/>
      <c r="C1701" s="102"/>
      <c r="D1701" s="102"/>
      <c r="E1701" s="102"/>
      <c r="F1701" s="87"/>
      <c r="G1701" s="87"/>
      <c r="H1701" s="88"/>
      <c r="I1701" s="102"/>
    </row>
    <row r="1702" spans="1:9">
      <c r="A1702" s="102"/>
      <c r="B1702" s="102"/>
      <c r="C1702" s="102"/>
      <c r="D1702" s="102"/>
      <c r="E1702" s="102"/>
      <c r="F1702" s="89"/>
      <c r="G1702" s="89"/>
      <c r="H1702" s="90"/>
      <c r="I1702" s="102"/>
    </row>
    <row r="1703" spans="1:9">
      <c r="A1703" s="102"/>
      <c r="B1703" s="102"/>
      <c r="C1703" s="102"/>
      <c r="D1703" s="102"/>
      <c r="E1703" s="102"/>
      <c r="F1703" s="89"/>
      <c r="G1703" s="89"/>
      <c r="H1703" s="90"/>
      <c r="I1703" s="102"/>
    </row>
    <row r="1704" spans="1:9">
      <c r="A1704" s="102"/>
      <c r="B1704" s="102"/>
      <c r="C1704" s="102"/>
      <c r="D1704" s="102"/>
      <c r="E1704" s="102"/>
      <c r="F1704" s="87"/>
      <c r="G1704" s="87"/>
      <c r="H1704" s="88"/>
      <c r="I1704" s="102"/>
    </row>
    <row r="1705" spans="1:9">
      <c r="A1705" s="102"/>
      <c r="B1705" s="102"/>
      <c r="C1705" s="102"/>
      <c r="D1705" s="102"/>
      <c r="E1705" s="102"/>
      <c r="F1705" s="89"/>
      <c r="G1705" s="89"/>
      <c r="H1705" s="90"/>
      <c r="I1705" s="102"/>
    </row>
    <row r="1706" spans="1:9">
      <c r="A1706" s="126"/>
      <c r="B1706" s="102"/>
      <c r="C1706" s="102"/>
      <c r="D1706" s="102"/>
      <c r="E1706" s="102"/>
      <c r="F1706" s="87"/>
      <c r="G1706" s="87"/>
      <c r="H1706" s="88"/>
      <c r="I1706" s="102"/>
    </row>
    <row r="1707" spans="1:9">
      <c r="A1707" s="102"/>
      <c r="B1707" s="102"/>
      <c r="C1707" s="102"/>
      <c r="D1707" s="102"/>
      <c r="E1707" s="102"/>
      <c r="F1707" s="89"/>
      <c r="G1707" s="89"/>
      <c r="H1707" s="90"/>
      <c r="I1707" s="102"/>
    </row>
    <row r="1708" spans="1:9">
      <c r="A1708" s="102"/>
      <c r="B1708" s="102"/>
      <c r="C1708" s="102"/>
      <c r="D1708" s="102"/>
      <c r="E1708" s="102"/>
      <c r="F1708" s="87"/>
      <c r="G1708" s="87"/>
      <c r="H1708" s="88"/>
      <c r="I1708" s="102"/>
    </row>
    <row r="1709" spans="1:9">
      <c r="A1709" s="102"/>
      <c r="B1709" s="102"/>
      <c r="C1709" s="102"/>
      <c r="D1709" s="102"/>
      <c r="E1709" s="102"/>
      <c r="F1709" s="87"/>
      <c r="G1709" s="87"/>
      <c r="H1709" s="88"/>
      <c r="I1709" s="102"/>
    </row>
    <row r="1710" spans="1:9">
      <c r="A1710" s="102"/>
      <c r="B1710" s="102"/>
      <c r="C1710" s="102"/>
      <c r="D1710" s="102"/>
      <c r="E1710" s="102"/>
      <c r="F1710" s="89"/>
      <c r="G1710" s="89"/>
      <c r="H1710" s="90"/>
      <c r="I1710" s="102"/>
    </row>
    <row r="1711" spans="1:9">
      <c r="A1711" s="102"/>
      <c r="B1711" s="102"/>
      <c r="C1711" s="102"/>
      <c r="D1711" s="102"/>
      <c r="E1711" s="102"/>
      <c r="F1711" s="87"/>
      <c r="G1711" s="87"/>
      <c r="H1711" s="88"/>
      <c r="I1711" s="102"/>
    </row>
    <row r="1712" spans="1:9">
      <c r="A1712" s="102"/>
      <c r="B1712" s="102"/>
      <c r="C1712" s="102"/>
      <c r="D1712" s="102"/>
      <c r="E1712" s="102"/>
      <c r="F1712" s="89"/>
      <c r="G1712" s="89"/>
      <c r="H1712" s="90"/>
      <c r="I1712" s="102"/>
    </row>
    <row r="1713" spans="1:9">
      <c r="A1713" s="102"/>
      <c r="B1713" s="102"/>
      <c r="C1713" s="102"/>
      <c r="D1713" s="102"/>
      <c r="E1713" s="102"/>
      <c r="F1713" s="87"/>
      <c r="G1713" s="87"/>
      <c r="H1713" s="88"/>
      <c r="I1713" s="102"/>
    </row>
    <row r="1714" spans="1:9">
      <c r="B1714"/>
      <c r="C1714"/>
      <c r="D1714"/>
      <c r="E1714"/>
      <c r="F1714" s="87"/>
      <c r="G1714" s="87"/>
      <c r="H1714" s="90"/>
    </row>
    <row r="1715" spans="1:9">
      <c r="A1715" s="102"/>
      <c r="B1715" s="102"/>
      <c r="C1715" s="102"/>
      <c r="D1715" s="102"/>
      <c r="E1715" s="102"/>
      <c r="F1715" s="89"/>
      <c r="G1715" s="89"/>
      <c r="H1715" s="90"/>
      <c r="I1715" s="102"/>
    </row>
    <row r="1716" spans="1:9">
      <c r="A1716" s="102"/>
      <c r="B1716" s="102"/>
      <c r="C1716" s="102"/>
      <c r="D1716" s="102"/>
      <c r="E1716" s="102"/>
      <c r="F1716" s="89"/>
      <c r="G1716" s="89"/>
      <c r="H1716" s="90"/>
      <c r="I1716" s="102"/>
    </row>
    <row r="1717" spans="1:9">
      <c r="B1717"/>
      <c r="C1717"/>
      <c r="D1717"/>
      <c r="E1717"/>
      <c r="F1717" s="87"/>
      <c r="G1717" s="87"/>
      <c r="H1717" s="88"/>
    </row>
    <row r="1718" spans="1:9">
      <c r="A1718" s="102"/>
      <c r="B1718" s="102"/>
      <c r="C1718" s="102"/>
      <c r="D1718" s="102"/>
      <c r="E1718" s="102"/>
      <c r="F1718" s="89"/>
      <c r="G1718" s="89"/>
      <c r="H1718" s="90"/>
      <c r="I1718" s="102"/>
    </row>
    <row r="1719" spans="1:9">
      <c r="A1719" s="102"/>
      <c r="B1719" s="102"/>
      <c r="C1719" s="102"/>
      <c r="D1719" s="102"/>
      <c r="E1719" s="102"/>
      <c r="F1719" s="87"/>
      <c r="G1719" s="87"/>
      <c r="H1719" s="88"/>
      <c r="I1719" s="102"/>
    </row>
    <row r="1720" spans="1:9">
      <c r="A1720" s="102"/>
      <c r="B1720" s="102"/>
      <c r="C1720" s="102"/>
      <c r="D1720" s="102"/>
      <c r="E1720" s="102"/>
      <c r="F1720" s="89"/>
      <c r="G1720" s="89"/>
      <c r="H1720" s="90"/>
      <c r="I1720" s="102"/>
    </row>
    <row r="1721" spans="1:9">
      <c r="A1721" s="102"/>
      <c r="B1721" s="102"/>
      <c r="C1721" s="102"/>
      <c r="D1721" s="102"/>
      <c r="E1721" s="102"/>
      <c r="F1721" s="89"/>
      <c r="G1721" s="89"/>
      <c r="H1721" s="90"/>
      <c r="I1721" s="102"/>
    </row>
    <row r="1722" spans="1:9">
      <c r="A1722" s="126"/>
      <c r="B1722" s="102"/>
      <c r="C1722" s="102"/>
      <c r="D1722" s="102"/>
      <c r="E1722" s="102"/>
      <c r="F1722" s="89"/>
      <c r="G1722" s="89"/>
      <c r="H1722" s="90"/>
      <c r="I1722" s="102"/>
    </row>
    <row r="1723" spans="1:9">
      <c r="A1723" s="102"/>
      <c r="B1723" s="102"/>
      <c r="C1723" s="102"/>
      <c r="D1723" s="102"/>
      <c r="E1723" s="102"/>
      <c r="F1723" s="87"/>
      <c r="G1723" s="87"/>
      <c r="H1723" s="88"/>
      <c r="I1723" s="102"/>
    </row>
    <row r="1724" spans="1:9">
      <c r="A1724" s="102"/>
      <c r="B1724" s="102"/>
      <c r="C1724" s="102"/>
      <c r="D1724" s="102"/>
      <c r="E1724" s="102"/>
      <c r="F1724" s="89"/>
      <c r="G1724" s="89"/>
      <c r="H1724" s="90"/>
      <c r="I1724" s="102"/>
    </row>
    <row r="1725" spans="1:9">
      <c r="A1725" s="102"/>
      <c r="B1725" s="102"/>
      <c r="C1725" s="102"/>
      <c r="D1725" s="102"/>
      <c r="E1725" s="102"/>
      <c r="F1725" s="89"/>
      <c r="G1725" s="89"/>
      <c r="H1725" s="90"/>
      <c r="I1725" s="102"/>
    </row>
    <row r="1726" spans="1:9">
      <c r="A1726" s="102"/>
      <c r="B1726" s="102"/>
      <c r="C1726" s="102"/>
      <c r="D1726" s="102"/>
      <c r="E1726" s="102"/>
      <c r="F1726" s="89"/>
      <c r="G1726" s="89"/>
      <c r="H1726" s="90"/>
      <c r="I1726" s="102"/>
    </row>
    <row r="1727" spans="1:9">
      <c r="A1727" s="102"/>
      <c r="B1727" s="102"/>
      <c r="C1727" s="102"/>
      <c r="D1727" s="102"/>
      <c r="E1727" s="102"/>
      <c r="F1727" s="87"/>
      <c r="G1727" s="87"/>
      <c r="H1727" s="88"/>
      <c r="I1727" s="102"/>
    </row>
    <row r="1728" spans="1:9">
      <c r="A1728" s="102"/>
      <c r="B1728" s="102"/>
      <c r="C1728" s="102"/>
      <c r="D1728" s="102"/>
      <c r="E1728" s="102"/>
      <c r="F1728" s="87"/>
      <c r="G1728" s="87"/>
      <c r="H1728" s="88"/>
      <c r="I1728" s="102"/>
    </row>
    <row r="1729" spans="1:9">
      <c r="A1729" s="102"/>
      <c r="B1729" s="102"/>
      <c r="C1729" s="102"/>
      <c r="D1729" s="102"/>
      <c r="E1729" s="102"/>
      <c r="F1729" s="87"/>
      <c r="G1729" s="87"/>
      <c r="H1729" s="88"/>
      <c r="I1729" s="102"/>
    </row>
    <row r="1730" spans="1:9">
      <c r="A1730" s="102"/>
      <c r="B1730" s="102"/>
      <c r="C1730" s="102"/>
      <c r="D1730" s="102"/>
      <c r="E1730" s="102"/>
      <c r="F1730" s="89"/>
      <c r="G1730" s="89"/>
      <c r="H1730" s="90"/>
      <c r="I1730" s="102"/>
    </row>
    <row r="1731" spans="1:9">
      <c r="A1731" s="102"/>
      <c r="B1731" s="102"/>
      <c r="C1731" s="102"/>
      <c r="D1731" s="102"/>
      <c r="E1731" s="102"/>
      <c r="F1731" s="89"/>
      <c r="G1731" s="89"/>
      <c r="H1731" s="90"/>
      <c r="I1731" s="102"/>
    </row>
    <row r="1732" spans="1:9">
      <c r="A1732" s="102"/>
      <c r="B1732" s="102"/>
      <c r="C1732" s="102"/>
      <c r="D1732" s="102"/>
      <c r="E1732" s="102"/>
      <c r="F1732" s="89"/>
      <c r="G1732" s="89"/>
      <c r="H1732" s="90"/>
      <c r="I1732" s="102"/>
    </row>
    <row r="1733" spans="1:9">
      <c r="A1733" s="102"/>
      <c r="B1733" s="102"/>
      <c r="C1733" s="102"/>
      <c r="D1733" s="102"/>
      <c r="E1733" s="102"/>
      <c r="F1733" s="89"/>
      <c r="G1733" s="89"/>
      <c r="H1733" s="90"/>
      <c r="I1733" s="102"/>
    </row>
    <row r="1734" spans="1:9">
      <c r="A1734" s="102"/>
      <c r="B1734" s="102"/>
      <c r="C1734" s="102"/>
      <c r="D1734" s="102"/>
      <c r="E1734" s="102"/>
      <c r="F1734" s="89"/>
      <c r="G1734" s="89"/>
      <c r="H1734" s="90"/>
      <c r="I1734" s="102"/>
    </row>
    <row r="1735" spans="1:9">
      <c r="A1735" s="102"/>
      <c r="B1735" s="102"/>
      <c r="C1735" s="102"/>
      <c r="D1735" s="102"/>
      <c r="E1735" s="102"/>
      <c r="F1735" s="89"/>
      <c r="G1735" s="89"/>
      <c r="H1735" s="90"/>
      <c r="I1735" s="102"/>
    </row>
    <row r="1736" spans="1:9">
      <c r="A1736" s="102"/>
      <c r="B1736" s="102"/>
      <c r="C1736" s="102"/>
      <c r="D1736" s="102"/>
      <c r="E1736" s="102"/>
      <c r="F1736" s="89"/>
      <c r="G1736" s="89"/>
      <c r="H1736" s="90"/>
      <c r="I1736" s="102"/>
    </row>
    <row r="1737" spans="1:9">
      <c r="A1737" s="102"/>
      <c r="B1737" s="102"/>
      <c r="C1737" s="102"/>
      <c r="D1737" s="102"/>
      <c r="E1737" s="102"/>
      <c r="F1737" s="87"/>
      <c r="G1737" s="87"/>
      <c r="H1737" s="88"/>
      <c r="I1737" s="102"/>
    </row>
    <row r="1738" spans="1:9">
      <c r="A1738" s="102"/>
      <c r="B1738" s="102"/>
      <c r="C1738" s="102"/>
      <c r="D1738" s="102"/>
      <c r="E1738" s="102"/>
      <c r="F1738" s="89"/>
      <c r="G1738" s="89"/>
      <c r="H1738" s="90"/>
      <c r="I1738" s="102"/>
    </row>
    <row r="1739" spans="1:9">
      <c r="A1739" s="102"/>
      <c r="B1739" s="102"/>
      <c r="C1739" s="102"/>
      <c r="D1739" s="102"/>
      <c r="E1739" s="102"/>
      <c r="F1739" s="89"/>
      <c r="G1739" s="89"/>
      <c r="H1739" s="90"/>
      <c r="I1739" s="102"/>
    </row>
    <row r="1740" spans="1:9">
      <c r="A1740" s="102"/>
      <c r="B1740" s="102"/>
      <c r="C1740" s="102"/>
      <c r="D1740" s="102"/>
      <c r="E1740" s="102"/>
      <c r="F1740" s="87"/>
      <c r="G1740" s="87"/>
      <c r="H1740" s="88"/>
      <c r="I1740" s="102"/>
    </row>
    <row r="1741" spans="1:9">
      <c r="A1741" s="102"/>
      <c r="B1741" s="102"/>
      <c r="C1741" s="102"/>
      <c r="D1741" s="102"/>
      <c r="E1741" s="102"/>
      <c r="F1741" s="89"/>
      <c r="G1741" s="89"/>
      <c r="H1741" s="90"/>
      <c r="I1741" s="102"/>
    </row>
    <row r="1742" spans="1:9">
      <c r="A1742" s="102"/>
      <c r="B1742" s="102"/>
      <c r="C1742" s="102"/>
      <c r="D1742" s="102"/>
      <c r="E1742" s="102"/>
      <c r="F1742" s="87"/>
      <c r="G1742" s="87"/>
      <c r="H1742" s="88"/>
      <c r="I1742" s="102"/>
    </row>
    <row r="1743" spans="1:9">
      <c r="A1743" s="102"/>
      <c r="B1743" s="102"/>
      <c r="C1743" s="102"/>
      <c r="D1743" s="102"/>
      <c r="E1743" s="102"/>
      <c r="F1743" s="89"/>
      <c r="G1743" s="89"/>
      <c r="H1743" s="90"/>
      <c r="I1743" s="102"/>
    </row>
    <row r="1744" spans="1:9">
      <c r="A1744" s="102"/>
      <c r="B1744" s="102"/>
      <c r="C1744" s="102"/>
      <c r="D1744" s="102"/>
      <c r="E1744" s="102"/>
      <c r="F1744" s="89"/>
      <c r="G1744" s="89"/>
      <c r="H1744" s="90"/>
      <c r="I1744" s="102"/>
    </row>
    <row r="1745" spans="1:9">
      <c r="A1745" s="102"/>
      <c r="B1745" s="102"/>
      <c r="C1745" s="102"/>
      <c r="D1745" s="102"/>
      <c r="E1745" s="102"/>
      <c r="F1745" s="89"/>
      <c r="G1745" s="89"/>
      <c r="H1745" s="90"/>
      <c r="I1745" s="102"/>
    </row>
    <row r="1746" spans="1:9">
      <c r="A1746" s="102"/>
      <c r="B1746" s="102"/>
      <c r="C1746" s="102"/>
      <c r="D1746" s="102"/>
      <c r="E1746" s="102"/>
      <c r="F1746" s="89"/>
      <c r="G1746" s="89"/>
      <c r="H1746" s="90"/>
      <c r="I1746" s="102"/>
    </row>
    <row r="1747" spans="1:9">
      <c r="A1747" s="102"/>
      <c r="B1747" s="102"/>
      <c r="C1747" s="102"/>
      <c r="D1747" s="102"/>
      <c r="E1747" s="102"/>
      <c r="F1747" s="89"/>
      <c r="G1747" s="89"/>
      <c r="H1747" s="90"/>
      <c r="I1747" s="102"/>
    </row>
    <row r="1748" spans="1:9">
      <c r="A1748" s="102"/>
      <c r="B1748" s="102"/>
      <c r="C1748" s="102"/>
      <c r="D1748" s="102"/>
      <c r="E1748" s="102"/>
      <c r="F1748" s="89"/>
      <c r="G1748" s="89"/>
      <c r="H1748" s="90"/>
      <c r="I1748" s="102"/>
    </row>
    <row r="1749" spans="1:9">
      <c r="A1749" s="102"/>
      <c r="B1749" s="102"/>
      <c r="C1749" s="102"/>
      <c r="D1749" s="102"/>
      <c r="E1749" s="102"/>
      <c r="F1749" s="87"/>
      <c r="G1749" s="87"/>
      <c r="H1749" s="88"/>
      <c r="I1749" s="102"/>
    </row>
    <row r="1750" spans="1:9">
      <c r="A1750" s="102"/>
      <c r="B1750" s="102"/>
      <c r="C1750" s="102"/>
      <c r="D1750" s="102"/>
      <c r="E1750" s="102"/>
      <c r="F1750" s="87"/>
      <c r="G1750" s="87"/>
      <c r="H1750" s="88"/>
      <c r="I1750" s="102"/>
    </row>
    <row r="1751" spans="1:9">
      <c r="A1751" s="102"/>
      <c r="B1751" s="102"/>
      <c r="C1751" s="102"/>
      <c r="D1751" s="102"/>
      <c r="E1751" s="102"/>
      <c r="F1751" s="87"/>
      <c r="G1751" s="87"/>
      <c r="H1751" s="88"/>
      <c r="I1751" s="102"/>
    </row>
    <row r="1752" spans="1:9">
      <c r="B1752"/>
      <c r="C1752"/>
      <c r="D1752"/>
      <c r="E1752"/>
      <c r="F1752" s="87"/>
      <c r="G1752" s="87"/>
      <c r="H1752" s="88"/>
    </row>
    <row r="1753" spans="1:9">
      <c r="B1753"/>
      <c r="C1753"/>
      <c r="D1753"/>
      <c r="E1753"/>
      <c r="F1753" s="87"/>
      <c r="G1753" s="87"/>
      <c r="H1753" s="88"/>
    </row>
    <row r="1754" spans="1:9">
      <c r="B1754"/>
      <c r="C1754"/>
      <c r="D1754"/>
      <c r="E1754"/>
      <c r="F1754" s="87"/>
      <c r="G1754" s="87"/>
      <c r="H1754" s="88"/>
    </row>
    <row r="1755" spans="1:9">
      <c r="B1755"/>
      <c r="C1755"/>
      <c r="D1755"/>
      <c r="E1755"/>
      <c r="F1755" s="87"/>
      <c r="G1755" s="87"/>
      <c r="H1755" s="88"/>
    </row>
    <row r="1756" spans="1:9">
      <c r="A1756" s="102"/>
      <c r="B1756" s="102"/>
      <c r="C1756" s="102"/>
      <c r="D1756" s="102"/>
      <c r="E1756" s="102"/>
      <c r="F1756" s="89"/>
      <c r="G1756" s="89"/>
      <c r="H1756" s="90"/>
      <c r="I1756" s="102"/>
    </row>
    <row r="1757" spans="1:9">
      <c r="A1757" s="102"/>
      <c r="B1757" s="102"/>
      <c r="C1757" s="102"/>
      <c r="D1757" s="102"/>
      <c r="E1757" s="102"/>
      <c r="F1757" s="89"/>
      <c r="G1757" s="89"/>
      <c r="H1757" s="90"/>
      <c r="I1757" s="102"/>
    </row>
    <row r="1758" spans="1:9">
      <c r="A1758" s="102"/>
      <c r="B1758" s="102"/>
      <c r="C1758" s="102"/>
      <c r="D1758" s="102"/>
      <c r="E1758" s="102"/>
      <c r="F1758" s="89"/>
      <c r="G1758" s="89"/>
      <c r="H1758" s="90"/>
      <c r="I1758" s="102"/>
    </row>
    <row r="1759" spans="1:9">
      <c r="A1759" s="102"/>
      <c r="B1759" s="102"/>
      <c r="C1759" s="102"/>
      <c r="D1759" s="102"/>
      <c r="E1759" s="102"/>
      <c r="F1759" s="89"/>
      <c r="G1759" s="89"/>
      <c r="H1759" s="90"/>
      <c r="I1759" s="102"/>
    </row>
    <row r="1760" spans="1:9">
      <c r="B1760"/>
      <c r="C1760"/>
      <c r="D1760"/>
      <c r="E1760"/>
      <c r="F1760" s="89"/>
      <c r="G1760" s="89"/>
      <c r="H1760" s="90"/>
    </row>
    <row r="1761" spans="1:9">
      <c r="A1761" s="102"/>
      <c r="B1761" s="102"/>
      <c r="C1761" s="102"/>
      <c r="D1761" s="102"/>
      <c r="E1761" s="102"/>
      <c r="F1761" s="89"/>
      <c r="G1761" s="89"/>
      <c r="H1761" s="90"/>
      <c r="I1761" s="102"/>
    </row>
    <row r="1762" spans="1:9">
      <c r="A1762" s="102"/>
      <c r="B1762" s="102"/>
      <c r="C1762" s="102"/>
      <c r="D1762" s="102"/>
      <c r="E1762" s="102"/>
      <c r="F1762" s="89"/>
      <c r="G1762" s="89"/>
      <c r="H1762" s="90"/>
      <c r="I1762" s="102"/>
    </row>
    <row r="1763" spans="1:9">
      <c r="A1763" s="126"/>
      <c r="B1763" s="102"/>
      <c r="C1763" s="102"/>
      <c r="D1763" s="102"/>
      <c r="E1763" s="102"/>
      <c r="F1763" s="87"/>
      <c r="G1763" s="87"/>
      <c r="H1763" s="88"/>
      <c r="I1763" s="102"/>
    </row>
    <row r="1764" spans="1:9">
      <c r="A1764" s="102"/>
      <c r="B1764" s="102"/>
      <c r="C1764" s="102"/>
      <c r="D1764" s="102"/>
      <c r="E1764" s="102"/>
      <c r="F1764" s="89"/>
      <c r="G1764" s="89"/>
      <c r="H1764" s="90"/>
      <c r="I1764" s="102"/>
    </row>
    <row r="1765" spans="1:9">
      <c r="A1765" s="102"/>
      <c r="B1765" s="102"/>
      <c r="C1765" s="102"/>
      <c r="D1765" s="102"/>
      <c r="E1765" s="102"/>
      <c r="F1765" s="87"/>
      <c r="G1765" s="87"/>
      <c r="H1765" s="88"/>
      <c r="I1765" s="102"/>
    </row>
    <row r="1766" spans="1:9">
      <c r="A1766" s="102"/>
      <c r="B1766" s="102"/>
      <c r="C1766" s="102"/>
      <c r="D1766" s="102"/>
      <c r="E1766" s="102"/>
      <c r="F1766" s="87"/>
      <c r="G1766" s="87"/>
      <c r="H1766" s="88"/>
      <c r="I1766" s="102"/>
    </row>
    <row r="1767" spans="1:9">
      <c r="A1767" s="102"/>
      <c r="B1767" s="102"/>
      <c r="C1767" s="102"/>
      <c r="D1767" s="102"/>
      <c r="E1767" s="102"/>
      <c r="F1767" s="89"/>
      <c r="G1767" s="89"/>
      <c r="H1767" s="90"/>
      <c r="I1767" s="102"/>
    </row>
    <row r="1768" spans="1:9">
      <c r="A1768" s="102"/>
      <c r="B1768" s="102"/>
      <c r="C1768" s="102"/>
      <c r="D1768" s="102"/>
      <c r="E1768" s="102"/>
      <c r="F1768" s="87"/>
      <c r="G1768" s="87"/>
      <c r="H1768" s="88"/>
      <c r="I1768" s="102"/>
    </row>
    <row r="1769" spans="1:9">
      <c r="A1769" s="102"/>
      <c r="B1769" s="102"/>
      <c r="C1769" s="102"/>
      <c r="D1769" s="102"/>
      <c r="E1769" s="102"/>
      <c r="F1769" s="89"/>
      <c r="G1769" s="89"/>
      <c r="H1769" s="90"/>
      <c r="I1769" s="102"/>
    </row>
    <row r="1770" spans="1:9">
      <c r="A1770" s="102"/>
      <c r="B1770" s="102"/>
      <c r="C1770" s="102"/>
      <c r="D1770" s="102"/>
      <c r="E1770" s="102"/>
      <c r="F1770" s="87"/>
      <c r="G1770" s="87"/>
      <c r="H1770" s="88"/>
      <c r="I1770" s="102"/>
    </row>
    <row r="1771" spans="1:9">
      <c r="B1771"/>
      <c r="C1771"/>
      <c r="D1771"/>
      <c r="E1771"/>
      <c r="F1771" s="87"/>
      <c r="G1771" s="87"/>
      <c r="H1771" s="88"/>
    </row>
    <row r="1772" spans="1:9">
      <c r="B1772"/>
      <c r="C1772"/>
      <c r="D1772"/>
      <c r="E1772"/>
      <c r="F1772" s="87"/>
      <c r="G1772" s="87"/>
      <c r="H1772" s="88"/>
    </row>
    <row r="1773" spans="1:9">
      <c r="B1773"/>
      <c r="C1773"/>
      <c r="D1773"/>
      <c r="E1773"/>
      <c r="F1773" s="87"/>
      <c r="G1773" s="87"/>
      <c r="H1773" s="90"/>
    </row>
    <row r="1774" spans="1:9">
      <c r="A1774" s="102"/>
      <c r="B1774" s="102"/>
      <c r="C1774" s="102"/>
      <c r="D1774" s="102"/>
      <c r="E1774" s="102"/>
      <c r="F1774" s="89"/>
      <c r="G1774" s="89"/>
      <c r="H1774" s="90"/>
      <c r="I1774" s="102"/>
    </row>
    <row r="1775" spans="1:9">
      <c r="B1775"/>
      <c r="C1775"/>
      <c r="D1775"/>
      <c r="E1775"/>
      <c r="F1775" s="87"/>
      <c r="G1775" s="87"/>
      <c r="H1775" s="88"/>
    </row>
    <row r="1776" spans="1:9">
      <c r="A1776" s="102"/>
      <c r="B1776" s="102"/>
      <c r="C1776" s="102"/>
      <c r="D1776" s="102"/>
      <c r="E1776" s="102"/>
      <c r="F1776" s="87"/>
      <c r="G1776" s="87"/>
      <c r="H1776" s="88"/>
      <c r="I1776" s="102"/>
    </row>
    <row r="1777" spans="1:9">
      <c r="A1777" s="102"/>
      <c r="B1777" s="102"/>
      <c r="C1777" s="126"/>
      <c r="D1777" s="102"/>
      <c r="E1777" s="102"/>
      <c r="F1777" s="87"/>
      <c r="G1777" s="87"/>
      <c r="H1777" s="88"/>
      <c r="I1777" s="102"/>
    </row>
    <row r="1778" spans="1:9">
      <c r="A1778" s="102"/>
      <c r="B1778" s="102"/>
      <c r="C1778" s="102"/>
      <c r="D1778" s="102"/>
      <c r="E1778" s="102"/>
      <c r="F1778" s="87"/>
      <c r="G1778" s="87"/>
      <c r="H1778" s="88"/>
      <c r="I1778" s="102"/>
    </row>
    <row r="1779" spans="1:9">
      <c r="A1779" s="102"/>
      <c r="B1779" s="102"/>
      <c r="C1779" s="102"/>
      <c r="D1779" s="102"/>
      <c r="E1779" s="102"/>
      <c r="F1779" s="87"/>
      <c r="G1779" s="87"/>
      <c r="H1779" s="88"/>
      <c r="I1779" s="102"/>
    </row>
    <row r="1780" spans="1:9">
      <c r="A1780" s="102"/>
      <c r="B1780" s="102"/>
      <c r="C1780" s="102"/>
      <c r="D1780" s="102"/>
      <c r="E1780" s="102"/>
      <c r="F1780" s="89"/>
      <c r="G1780" s="89"/>
      <c r="H1780" s="90"/>
      <c r="I1780" s="102"/>
    </row>
    <row r="1781" spans="1:9">
      <c r="A1781" s="102"/>
      <c r="B1781" s="102"/>
      <c r="C1781" s="102"/>
      <c r="D1781" s="102"/>
      <c r="E1781" s="102"/>
      <c r="F1781" s="87"/>
      <c r="G1781" s="87"/>
      <c r="H1781" s="88"/>
      <c r="I1781" s="102"/>
    </row>
    <row r="1782" spans="1:9">
      <c r="A1782" s="102"/>
      <c r="B1782" s="102"/>
      <c r="C1782" s="102"/>
      <c r="D1782" s="102"/>
      <c r="E1782" s="102"/>
      <c r="F1782" s="87"/>
      <c r="G1782" s="87"/>
      <c r="H1782" s="88"/>
      <c r="I1782" s="102"/>
    </row>
    <row r="1783" spans="1:9">
      <c r="A1783" s="102"/>
      <c r="B1783" s="102"/>
      <c r="C1783" s="102"/>
      <c r="D1783" s="102"/>
      <c r="E1783" s="102"/>
      <c r="F1783" s="87"/>
      <c r="G1783" s="87"/>
      <c r="H1783" s="88"/>
      <c r="I1783" s="102"/>
    </row>
    <row r="1784" spans="1:9">
      <c r="A1784" s="102"/>
      <c r="B1784" s="102"/>
      <c r="C1784" s="102"/>
      <c r="D1784" s="102"/>
      <c r="E1784" s="102"/>
      <c r="F1784" s="89"/>
      <c r="G1784" s="89"/>
      <c r="H1784" s="90"/>
      <c r="I1784" s="102"/>
    </row>
    <row r="1785" spans="1:9">
      <c r="B1785"/>
      <c r="C1785"/>
      <c r="D1785"/>
      <c r="E1785"/>
      <c r="F1785" s="87"/>
      <c r="G1785" s="87"/>
      <c r="H1785" s="88"/>
    </row>
    <row r="1786" spans="1:9">
      <c r="A1786" s="102"/>
      <c r="B1786" s="102"/>
      <c r="C1786" s="102"/>
      <c r="D1786" s="102"/>
      <c r="E1786" s="102"/>
      <c r="F1786" s="89"/>
      <c r="G1786" s="89"/>
      <c r="H1786" s="90"/>
      <c r="I1786" s="102"/>
    </row>
    <row r="1787" spans="1:9">
      <c r="A1787" s="102"/>
      <c r="B1787" s="102"/>
      <c r="C1787" s="102"/>
      <c r="D1787" s="102"/>
      <c r="E1787" s="102"/>
      <c r="F1787" s="87"/>
      <c r="G1787" s="87"/>
      <c r="H1787" s="88"/>
      <c r="I1787" s="102"/>
    </row>
    <row r="1788" spans="1:9">
      <c r="A1788" s="102"/>
      <c r="B1788" s="102"/>
      <c r="C1788" s="102"/>
      <c r="D1788" s="102"/>
      <c r="E1788" s="102"/>
      <c r="F1788" s="89"/>
      <c r="G1788" s="89"/>
      <c r="H1788" s="90"/>
      <c r="I1788" s="102"/>
    </row>
    <row r="1789" spans="1:9">
      <c r="B1789"/>
      <c r="C1789"/>
      <c r="D1789"/>
      <c r="E1789"/>
      <c r="F1789" s="87"/>
      <c r="G1789" s="87"/>
      <c r="H1789" s="88"/>
    </row>
    <row r="1790" spans="1:9">
      <c r="B1790"/>
      <c r="C1790"/>
      <c r="D1790"/>
      <c r="E1790"/>
      <c r="F1790" s="87"/>
      <c r="G1790" s="87"/>
      <c r="H1790" s="88"/>
      <c r="I1790" s="102"/>
    </row>
    <row r="1791" spans="1:9">
      <c r="B1791"/>
      <c r="C1791"/>
      <c r="D1791"/>
      <c r="E1791"/>
      <c r="F1791" s="87"/>
      <c r="G1791" s="87"/>
      <c r="H1791" s="88"/>
    </row>
    <row r="1792" spans="1:9">
      <c r="A1792" s="102"/>
      <c r="B1792" s="102"/>
      <c r="C1792" s="102"/>
      <c r="D1792" s="102"/>
      <c r="E1792" s="102"/>
      <c r="F1792" s="87"/>
      <c r="G1792" s="87"/>
      <c r="H1792" s="88"/>
      <c r="I1792" s="102"/>
    </row>
    <row r="1793" spans="1:9">
      <c r="A1793" s="102"/>
      <c r="B1793" s="102"/>
      <c r="C1793" s="102"/>
      <c r="D1793" s="102"/>
      <c r="E1793" s="102"/>
      <c r="F1793" s="89"/>
      <c r="G1793" s="89"/>
      <c r="H1793" s="90"/>
      <c r="I1793" s="102"/>
    </row>
    <row r="1794" spans="1:9">
      <c r="B1794"/>
      <c r="C1794"/>
      <c r="D1794"/>
      <c r="E1794"/>
      <c r="F1794" s="87"/>
      <c r="G1794" s="87"/>
      <c r="H1794" s="88"/>
    </row>
    <row r="1795" spans="1:9">
      <c r="B1795"/>
      <c r="C1795"/>
      <c r="D1795"/>
      <c r="E1795"/>
      <c r="F1795" s="87"/>
      <c r="G1795" s="87"/>
      <c r="H1795" s="88"/>
    </row>
    <row r="1796" spans="1:9">
      <c r="A1796" s="102"/>
      <c r="B1796" s="102"/>
      <c r="C1796" s="102"/>
      <c r="D1796" s="102"/>
      <c r="E1796" s="102"/>
      <c r="F1796" s="89"/>
      <c r="G1796" s="89"/>
      <c r="H1796" s="90"/>
      <c r="I1796" s="102"/>
    </row>
    <row r="1797" spans="1:9">
      <c r="B1797"/>
      <c r="C1797"/>
      <c r="D1797"/>
      <c r="E1797"/>
      <c r="F1797" s="87"/>
      <c r="G1797" s="87"/>
      <c r="H1797" s="88"/>
    </row>
    <row r="1798" spans="1:9">
      <c r="B1798"/>
      <c r="C1798"/>
      <c r="D1798"/>
      <c r="E1798"/>
      <c r="F1798" s="87"/>
      <c r="G1798" s="87"/>
      <c r="H1798" s="88"/>
    </row>
    <row r="1799" spans="1:9">
      <c r="B1799"/>
      <c r="C1799"/>
      <c r="D1799"/>
      <c r="E1799"/>
      <c r="F1799" s="87"/>
      <c r="G1799" s="87"/>
      <c r="H1799" s="88"/>
    </row>
    <row r="1800" spans="1:9">
      <c r="B1800"/>
      <c r="C1800"/>
      <c r="D1800"/>
      <c r="E1800"/>
      <c r="F1800" s="87"/>
      <c r="G1800" s="87"/>
      <c r="H1800" s="90"/>
    </row>
    <row r="1801" spans="1:9">
      <c r="A1801" s="102"/>
      <c r="B1801" s="102"/>
      <c r="C1801" s="102"/>
      <c r="D1801" s="102"/>
      <c r="E1801" s="102"/>
      <c r="F1801" s="87"/>
      <c r="G1801" s="87"/>
      <c r="H1801" s="88"/>
      <c r="I1801" s="102"/>
    </row>
    <row r="1802" spans="1:9">
      <c r="A1802" s="102"/>
      <c r="B1802" s="102"/>
      <c r="C1802" s="102"/>
      <c r="D1802" s="102"/>
      <c r="E1802" s="102"/>
      <c r="F1802" s="87"/>
      <c r="G1802" s="87"/>
      <c r="H1802" s="88"/>
      <c r="I1802" s="102"/>
    </row>
    <row r="1803" spans="1:9">
      <c r="A1803" s="102"/>
      <c r="B1803" s="102"/>
      <c r="C1803" s="102"/>
      <c r="D1803" s="102"/>
      <c r="E1803" s="102"/>
      <c r="F1803" s="87"/>
      <c r="G1803" s="87"/>
      <c r="H1803" s="88"/>
      <c r="I1803" s="102"/>
    </row>
    <row r="1804" spans="1:9">
      <c r="A1804" s="102"/>
      <c r="B1804" s="102"/>
      <c r="C1804" s="102"/>
      <c r="D1804" s="102"/>
      <c r="E1804" s="102"/>
      <c r="F1804" s="87"/>
      <c r="G1804" s="87"/>
      <c r="H1804" s="88"/>
      <c r="I1804" s="102"/>
    </row>
    <row r="1805" spans="1:9">
      <c r="B1805"/>
      <c r="C1805"/>
      <c r="D1805"/>
      <c r="E1805"/>
      <c r="F1805" s="87"/>
      <c r="G1805" s="87"/>
      <c r="H1805" s="88"/>
    </row>
    <row r="1806" spans="1:9">
      <c r="B1806"/>
      <c r="C1806"/>
      <c r="D1806"/>
      <c r="E1806"/>
      <c r="F1806" s="87"/>
      <c r="G1806" s="87"/>
      <c r="H1806" s="88"/>
    </row>
    <row r="1807" spans="1:9">
      <c r="A1807" s="102"/>
      <c r="B1807" s="102"/>
      <c r="C1807" s="102"/>
      <c r="D1807" s="102"/>
      <c r="E1807" s="102"/>
      <c r="F1807" s="89"/>
      <c r="G1807" s="89"/>
      <c r="H1807" s="90"/>
      <c r="I1807" s="102"/>
    </row>
    <row r="1808" spans="1:9">
      <c r="A1808" s="102"/>
      <c r="B1808" s="102"/>
      <c r="C1808" s="102"/>
      <c r="D1808" s="102"/>
      <c r="E1808" s="102"/>
      <c r="F1808" s="87"/>
      <c r="G1808" s="87"/>
      <c r="H1808" s="88"/>
      <c r="I1808" s="102"/>
    </row>
    <row r="1809" spans="1:9">
      <c r="B1809"/>
      <c r="C1809"/>
      <c r="D1809"/>
      <c r="E1809"/>
      <c r="F1809" s="87"/>
      <c r="G1809" s="87"/>
      <c r="H1809" s="88"/>
    </row>
    <row r="1810" spans="1:9">
      <c r="A1810" s="102"/>
      <c r="B1810" s="102"/>
      <c r="C1810" s="102"/>
      <c r="D1810" s="102"/>
      <c r="E1810" s="102"/>
      <c r="F1810" s="87"/>
      <c r="G1810" s="87"/>
      <c r="H1810" s="88"/>
      <c r="I1810" s="102"/>
    </row>
    <row r="1811" spans="1:9">
      <c r="A1811" s="102"/>
      <c r="B1811" s="102"/>
      <c r="C1811" s="102"/>
      <c r="D1811" s="102"/>
      <c r="E1811" s="102"/>
      <c r="F1811" s="87"/>
      <c r="G1811" s="87"/>
      <c r="H1811" s="88"/>
      <c r="I1811" s="102"/>
    </row>
    <row r="1812" spans="1:9">
      <c r="A1812" s="102"/>
      <c r="B1812" s="102"/>
      <c r="C1812" s="102"/>
      <c r="D1812" s="102"/>
      <c r="E1812" s="102"/>
      <c r="F1812" s="87"/>
      <c r="G1812" s="87"/>
      <c r="H1812" s="88"/>
      <c r="I1812" s="102"/>
    </row>
    <row r="1813" spans="1:9">
      <c r="A1813" s="102"/>
      <c r="B1813" s="102"/>
      <c r="C1813" s="102"/>
      <c r="D1813" s="102"/>
      <c r="E1813" s="102"/>
      <c r="F1813" s="89"/>
      <c r="G1813" s="89"/>
      <c r="H1813" s="90"/>
      <c r="I1813" s="102"/>
    </row>
    <row r="1814" spans="1:9">
      <c r="A1814" s="102"/>
      <c r="B1814" s="102"/>
      <c r="C1814" s="102"/>
      <c r="D1814" s="102"/>
      <c r="E1814" s="102"/>
      <c r="F1814" s="89"/>
      <c r="G1814" s="89"/>
      <c r="H1814" s="90"/>
      <c r="I1814" s="102"/>
    </row>
    <row r="1815" spans="1:9">
      <c r="B1815"/>
      <c r="C1815"/>
      <c r="D1815"/>
      <c r="E1815"/>
      <c r="F1815" s="87"/>
      <c r="G1815" s="87"/>
      <c r="H1815" s="88"/>
    </row>
    <row r="1816" spans="1:9">
      <c r="A1816" s="102"/>
      <c r="B1816" s="102"/>
      <c r="C1816" s="102"/>
      <c r="D1816" s="102"/>
      <c r="E1816" s="102"/>
      <c r="F1816" s="89"/>
      <c r="G1816" s="89"/>
      <c r="H1816" s="90"/>
      <c r="I1816" s="102"/>
    </row>
    <row r="1817" spans="1:9">
      <c r="A1817" s="102"/>
      <c r="B1817" s="102"/>
      <c r="C1817" s="102"/>
      <c r="D1817" s="102"/>
      <c r="E1817" s="102"/>
      <c r="F1817" s="89"/>
      <c r="G1817" s="89"/>
      <c r="H1817" s="90"/>
      <c r="I1817" s="102"/>
    </row>
    <row r="1818" spans="1:9">
      <c r="A1818" s="102"/>
      <c r="B1818" s="102"/>
      <c r="C1818" s="102"/>
      <c r="D1818" s="102"/>
      <c r="E1818" s="102"/>
      <c r="F1818" s="87"/>
      <c r="G1818" s="87"/>
      <c r="H1818" s="90"/>
      <c r="I1818" s="102"/>
    </row>
    <row r="1819" spans="1:9">
      <c r="A1819" s="102"/>
      <c r="B1819" s="102"/>
      <c r="C1819" s="102"/>
      <c r="D1819" s="102"/>
      <c r="E1819" s="102"/>
      <c r="F1819" s="87"/>
      <c r="G1819" s="87"/>
      <c r="H1819" s="88"/>
      <c r="I1819" s="102"/>
    </row>
    <row r="1820" spans="1:9">
      <c r="A1820" s="102"/>
      <c r="B1820" s="102"/>
      <c r="C1820" s="102"/>
      <c r="D1820" s="102"/>
      <c r="E1820" s="102"/>
      <c r="F1820" s="89"/>
      <c r="G1820" s="89"/>
      <c r="H1820" s="90"/>
      <c r="I1820" s="102"/>
    </row>
    <row r="1821" spans="1:9">
      <c r="A1821" s="102"/>
      <c r="B1821" s="102"/>
      <c r="C1821" s="102"/>
      <c r="D1821" s="102"/>
      <c r="E1821" s="102"/>
      <c r="F1821" s="89"/>
      <c r="G1821" s="89"/>
      <c r="H1821" s="90"/>
      <c r="I1821" s="102"/>
    </row>
    <row r="1822" spans="1:9">
      <c r="A1822" s="102"/>
      <c r="B1822" s="102"/>
      <c r="C1822" s="102"/>
      <c r="D1822" s="102"/>
      <c r="E1822" s="102"/>
      <c r="F1822" s="87"/>
      <c r="G1822" s="87"/>
      <c r="H1822" s="88"/>
      <c r="I1822" s="102"/>
    </row>
    <row r="1823" spans="1:9">
      <c r="A1823" s="102"/>
      <c r="B1823" s="102"/>
      <c r="C1823" s="102"/>
      <c r="D1823" s="102"/>
      <c r="E1823" s="102"/>
      <c r="F1823" s="87"/>
      <c r="G1823" s="87"/>
      <c r="H1823" s="90"/>
      <c r="I1823" s="102"/>
    </row>
    <row r="1824" spans="1:9">
      <c r="A1824" s="102"/>
      <c r="B1824" s="102"/>
      <c r="C1824" s="102"/>
      <c r="D1824" s="102"/>
      <c r="E1824" s="102"/>
      <c r="F1824" s="200"/>
      <c r="G1824" s="200"/>
      <c r="H1824" s="90"/>
      <c r="I1824" s="102"/>
    </row>
    <row r="1825" spans="1:9">
      <c r="A1825" s="102"/>
      <c r="B1825" s="102"/>
      <c r="C1825" s="102"/>
      <c r="D1825" s="102"/>
      <c r="E1825" s="102"/>
      <c r="F1825" s="87"/>
      <c r="G1825" s="87"/>
      <c r="H1825" s="88"/>
      <c r="I1825" s="102"/>
    </row>
    <row r="1826" spans="1:9">
      <c r="A1826" s="102"/>
      <c r="B1826" s="102"/>
      <c r="C1826" s="102"/>
      <c r="D1826" s="102"/>
      <c r="E1826" s="102"/>
      <c r="F1826" s="87"/>
      <c r="G1826" s="87"/>
      <c r="H1826" s="88"/>
      <c r="I1826" s="102"/>
    </row>
    <row r="1827" spans="1:9">
      <c r="A1827" s="102"/>
      <c r="B1827" s="102"/>
      <c r="C1827" s="102"/>
      <c r="D1827" s="102"/>
      <c r="E1827" s="102"/>
      <c r="F1827" s="89"/>
      <c r="G1827" s="89"/>
      <c r="H1827" s="90"/>
      <c r="I1827" s="102"/>
    </row>
    <row r="1828" spans="1:9">
      <c r="B1828"/>
      <c r="C1828"/>
      <c r="D1828"/>
      <c r="E1828"/>
      <c r="F1828" s="87"/>
      <c r="G1828" s="87"/>
      <c r="H1828" s="88"/>
    </row>
    <row r="1829" spans="1:9">
      <c r="A1829" s="102"/>
      <c r="B1829" s="102"/>
      <c r="C1829" s="126"/>
      <c r="D1829" s="102"/>
      <c r="E1829" s="102"/>
      <c r="F1829" s="87"/>
      <c r="G1829" s="87"/>
      <c r="H1829" s="88"/>
      <c r="I1829" s="102"/>
    </row>
    <row r="1830" spans="1:9">
      <c r="A1830" s="102"/>
      <c r="B1830" s="102"/>
      <c r="C1830" s="102"/>
      <c r="D1830" s="102"/>
      <c r="E1830" s="102"/>
      <c r="F1830" s="89"/>
      <c r="G1830" s="89"/>
      <c r="H1830" s="90"/>
      <c r="I1830" s="102"/>
    </row>
    <row r="1831" spans="1:9">
      <c r="B1831"/>
      <c r="C1831"/>
      <c r="D1831"/>
      <c r="E1831"/>
      <c r="F1831" s="87"/>
      <c r="G1831" s="87"/>
      <c r="H1831" s="88"/>
    </row>
    <row r="1832" spans="1:9">
      <c r="B1832"/>
      <c r="C1832"/>
      <c r="D1832"/>
      <c r="E1832"/>
      <c r="F1832" s="87"/>
      <c r="G1832" s="87"/>
      <c r="H1832" s="88"/>
    </row>
    <row r="1833" spans="1:9">
      <c r="A1833" s="102"/>
      <c r="B1833" s="102"/>
      <c r="C1833" s="102"/>
      <c r="D1833" s="102"/>
      <c r="E1833" s="102"/>
      <c r="F1833" s="87"/>
      <c r="G1833" s="87"/>
      <c r="H1833" s="88"/>
      <c r="I1833" s="102"/>
    </row>
    <row r="1834" spans="1:9">
      <c r="A1834" s="102"/>
      <c r="B1834" s="102"/>
      <c r="C1834" s="102"/>
      <c r="D1834" s="102"/>
      <c r="E1834" s="102"/>
      <c r="F1834" s="87"/>
      <c r="G1834" s="87"/>
      <c r="H1834" s="88"/>
      <c r="I1834" s="102"/>
    </row>
    <row r="1835" spans="1:9">
      <c r="A1835" s="102"/>
      <c r="B1835" s="102"/>
      <c r="C1835" s="102"/>
      <c r="D1835" s="102"/>
      <c r="E1835" s="102"/>
      <c r="F1835" s="87"/>
      <c r="G1835" s="87"/>
      <c r="H1835" s="88"/>
      <c r="I1835" s="102"/>
    </row>
    <row r="1836" spans="1:9">
      <c r="A1836" s="102"/>
      <c r="B1836" s="102"/>
      <c r="C1836" s="102"/>
      <c r="D1836" s="102"/>
      <c r="E1836" s="102"/>
      <c r="F1836" s="89"/>
      <c r="G1836" s="89"/>
      <c r="H1836" s="90"/>
      <c r="I1836" s="102"/>
    </row>
    <row r="1837" spans="1:9">
      <c r="B1837"/>
      <c r="C1837"/>
      <c r="D1837"/>
      <c r="E1837"/>
      <c r="F1837" s="87"/>
      <c r="G1837" s="87"/>
      <c r="H1837" s="88"/>
    </row>
    <row r="1838" spans="1:9">
      <c r="A1838" s="102"/>
      <c r="B1838" s="102"/>
      <c r="C1838" s="102"/>
      <c r="D1838" s="102"/>
      <c r="E1838" s="102"/>
      <c r="F1838" s="89"/>
      <c r="G1838" s="89"/>
      <c r="H1838" s="90"/>
      <c r="I1838" s="102"/>
    </row>
    <row r="1839" spans="1:9">
      <c r="A1839" s="102"/>
      <c r="B1839" s="102"/>
      <c r="C1839" s="102"/>
      <c r="D1839" s="102"/>
      <c r="E1839" s="102"/>
      <c r="F1839" s="89"/>
      <c r="G1839" s="89"/>
      <c r="H1839" s="90"/>
      <c r="I1839" s="102"/>
    </row>
    <row r="1840" spans="1:9">
      <c r="A1840" s="102"/>
      <c r="B1840" s="102"/>
      <c r="C1840" s="102"/>
      <c r="D1840" s="102"/>
      <c r="E1840" s="102"/>
      <c r="F1840" s="89"/>
      <c r="G1840" s="89"/>
      <c r="H1840" s="90"/>
      <c r="I1840" s="102"/>
    </row>
    <row r="1841" spans="1:9">
      <c r="B1841"/>
      <c r="C1841"/>
      <c r="D1841"/>
      <c r="E1841"/>
      <c r="F1841" s="87"/>
      <c r="G1841" s="87"/>
      <c r="H1841" s="88"/>
    </row>
    <row r="1842" spans="1:9">
      <c r="B1842"/>
      <c r="C1842"/>
      <c r="D1842"/>
      <c r="E1842"/>
      <c r="F1842" s="87"/>
      <c r="G1842" s="87"/>
      <c r="H1842" s="88"/>
    </row>
    <row r="1843" spans="1:9">
      <c r="B1843"/>
      <c r="C1843"/>
      <c r="D1843"/>
      <c r="E1843"/>
      <c r="F1843" s="87"/>
      <c r="G1843" s="87"/>
      <c r="H1843" s="88"/>
    </row>
    <row r="1844" spans="1:9">
      <c r="B1844"/>
      <c r="C1844"/>
      <c r="D1844"/>
      <c r="E1844"/>
      <c r="F1844" s="87"/>
      <c r="G1844" s="87"/>
      <c r="H1844" s="88"/>
    </row>
    <row r="1845" spans="1:9">
      <c r="A1845" s="102"/>
      <c r="B1845" s="102"/>
      <c r="C1845" s="102"/>
      <c r="D1845" s="102"/>
      <c r="E1845" s="102"/>
      <c r="F1845" s="87"/>
      <c r="G1845" s="87"/>
      <c r="H1845" s="88"/>
      <c r="I1845" s="102"/>
    </row>
    <row r="1846" spans="1:9">
      <c r="B1846"/>
      <c r="C1846"/>
      <c r="D1846"/>
      <c r="E1846"/>
      <c r="F1846" s="87"/>
      <c r="G1846" s="87"/>
      <c r="H1846" s="88"/>
    </row>
    <row r="1847" spans="1:9">
      <c r="A1847" s="102"/>
      <c r="B1847" s="102"/>
      <c r="C1847" s="102"/>
      <c r="D1847" s="102"/>
      <c r="E1847" s="102"/>
      <c r="F1847" s="87"/>
      <c r="G1847" s="87"/>
      <c r="H1847" s="88"/>
      <c r="I1847" s="102"/>
    </row>
    <row r="1848" spans="1:9">
      <c r="A1848" s="102"/>
      <c r="B1848" s="102"/>
      <c r="C1848" s="102"/>
      <c r="D1848" s="102"/>
      <c r="E1848" s="102"/>
      <c r="F1848" s="87"/>
      <c r="G1848" s="87"/>
      <c r="H1848" s="90"/>
      <c r="I1848" s="102"/>
    </row>
    <row r="1849" spans="1:9">
      <c r="B1849"/>
      <c r="C1849"/>
      <c r="D1849"/>
      <c r="E1849"/>
      <c r="F1849" s="87"/>
      <c r="G1849" s="87"/>
      <c r="H1849" s="88"/>
    </row>
    <row r="1850" spans="1:9">
      <c r="A1850" s="102"/>
      <c r="B1850" s="102"/>
      <c r="C1850" s="102"/>
      <c r="D1850" s="102"/>
      <c r="E1850" s="102"/>
      <c r="F1850" s="87"/>
      <c r="G1850" s="87"/>
      <c r="H1850" s="88"/>
      <c r="I1850" s="102"/>
    </row>
    <row r="1851" spans="1:9">
      <c r="B1851"/>
      <c r="C1851"/>
      <c r="D1851"/>
      <c r="E1851"/>
      <c r="F1851" s="87"/>
      <c r="G1851" s="87"/>
      <c r="H1851" s="88"/>
    </row>
    <row r="1852" spans="1:9">
      <c r="A1852" s="102"/>
      <c r="B1852" s="102"/>
      <c r="C1852" s="102"/>
      <c r="D1852" s="102"/>
      <c r="E1852" s="102"/>
      <c r="F1852" s="87"/>
      <c r="G1852" s="87"/>
      <c r="H1852" s="88"/>
      <c r="I1852" s="102"/>
    </row>
    <row r="1853" spans="1:9">
      <c r="A1853" s="102"/>
      <c r="B1853" s="102"/>
      <c r="C1853" s="102"/>
      <c r="D1853" s="102"/>
      <c r="E1853" s="102"/>
      <c r="F1853" s="87"/>
      <c r="G1853" s="87"/>
      <c r="H1853" s="88"/>
      <c r="I1853" s="102"/>
    </row>
    <row r="1854" spans="1:9">
      <c r="A1854" s="95"/>
      <c r="B1854"/>
      <c r="C1854"/>
      <c r="D1854"/>
      <c r="E1854"/>
      <c r="F1854" s="87"/>
      <c r="G1854" s="87"/>
      <c r="H1854" s="88"/>
    </row>
    <row r="1855" spans="1:9">
      <c r="A1855" s="102"/>
      <c r="B1855" s="102"/>
      <c r="C1855" s="102"/>
      <c r="D1855" s="102"/>
      <c r="E1855" s="102"/>
      <c r="F1855" s="89"/>
      <c r="G1855" s="89"/>
      <c r="H1855" s="88"/>
      <c r="I1855" s="102"/>
    </row>
    <row r="1856" spans="1:9">
      <c r="B1856"/>
      <c r="C1856"/>
      <c r="D1856"/>
      <c r="E1856"/>
      <c r="F1856" s="87"/>
      <c r="G1856" s="87"/>
      <c r="H1856" s="90"/>
    </row>
    <row r="1857" spans="1:9">
      <c r="A1857" s="102"/>
      <c r="B1857" s="102"/>
      <c r="C1857" s="102"/>
      <c r="D1857" s="102"/>
      <c r="E1857" s="102"/>
      <c r="F1857" s="87"/>
      <c r="G1857" s="87"/>
      <c r="H1857" s="90"/>
      <c r="I1857" s="102"/>
    </row>
    <row r="1858" spans="1:9">
      <c r="B1858"/>
      <c r="C1858"/>
      <c r="D1858"/>
      <c r="E1858"/>
      <c r="F1858" s="87"/>
      <c r="G1858" s="87"/>
      <c r="H1858" s="90"/>
    </row>
    <row r="1859" spans="1:9">
      <c r="B1859"/>
      <c r="C1859"/>
      <c r="D1859"/>
      <c r="E1859"/>
      <c r="F1859" s="87"/>
      <c r="G1859" s="87"/>
      <c r="H1859" s="90"/>
    </row>
    <row r="1860" spans="1:9">
      <c r="A1860" s="102"/>
      <c r="B1860" s="102"/>
      <c r="C1860" s="102"/>
      <c r="D1860" s="102"/>
      <c r="E1860" s="102"/>
      <c r="F1860" s="200"/>
      <c r="G1860" s="200"/>
      <c r="H1860" s="90"/>
      <c r="I1860" s="102"/>
    </row>
    <row r="1861" spans="1:9">
      <c r="A1861" s="102"/>
      <c r="B1861" s="102"/>
      <c r="C1861" s="102"/>
      <c r="D1861" s="102"/>
      <c r="E1861" s="102"/>
      <c r="F1861" s="87"/>
      <c r="G1861" s="87"/>
      <c r="H1861" s="90"/>
      <c r="I1861" s="102"/>
    </row>
    <row r="1862" spans="1:9">
      <c r="B1862"/>
      <c r="C1862"/>
      <c r="D1862"/>
      <c r="E1862"/>
      <c r="F1862" s="87"/>
      <c r="G1862" s="87"/>
      <c r="H1862" s="90"/>
    </row>
    <row r="1863" spans="1:9">
      <c r="A1863" s="102"/>
      <c r="B1863" s="102"/>
      <c r="C1863" s="102"/>
      <c r="D1863" s="102"/>
      <c r="E1863" s="102"/>
      <c r="F1863" s="89"/>
      <c r="G1863" s="89"/>
      <c r="H1863" s="90"/>
      <c r="I1863" s="102"/>
    </row>
    <row r="1864" spans="1:9">
      <c r="A1864" s="102"/>
      <c r="B1864" s="102"/>
      <c r="C1864" s="102"/>
      <c r="D1864" s="102"/>
      <c r="E1864" s="102"/>
      <c r="F1864" s="87"/>
      <c r="G1864" s="87"/>
      <c r="H1864" s="90"/>
      <c r="I1864" s="102"/>
    </row>
    <row r="1865" spans="1:9">
      <c r="B1865"/>
      <c r="C1865"/>
      <c r="D1865"/>
      <c r="E1865"/>
      <c r="F1865" s="87"/>
      <c r="G1865" s="87"/>
      <c r="H1865" s="90"/>
    </row>
    <row r="1866" spans="1:9">
      <c r="B1866"/>
      <c r="C1866"/>
      <c r="D1866"/>
      <c r="E1866"/>
      <c r="F1866" s="87"/>
      <c r="G1866" s="87"/>
      <c r="H1866" s="90"/>
    </row>
    <row r="1867" spans="1:9">
      <c r="B1867"/>
      <c r="C1867"/>
      <c r="D1867"/>
      <c r="E1867"/>
      <c r="F1867" s="87"/>
      <c r="G1867" s="87"/>
      <c r="H1867" s="90"/>
    </row>
    <row r="1868" spans="1:9">
      <c r="B1868"/>
      <c r="C1868"/>
      <c r="D1868"/>
      <c r="E1868"/>
      <c r="F1868" s="87"/>
      <c r="G1868" s="87"/>
      <c r="H1868" s="90"/>
    </row>
    <row r="1869" spans="1:9">
      <c r="B1869"/>
      <c r="C1869"/>
      <c r="D1869"/>
      <c r="E1869"/>
      <c r="F1869" s="87"/>
      <c r="G1869" s="87"/>
      <c r="H1869" s="88"/>
    </row>
    <row r="1870" spans="1:9">
      <c r="B1870"/>
      <c r="C1870"/>
      <c r="D1870"/>
      <c r="E1870"/>
      <c r="F1870" s="87"/>
      <c r="G1870" s="87"/>
      <c r="H1870" s="88"/>
    </row>
    <row r="1871" spans="1:9">
      <c r="A1871" s="102"/>
      <c r="B1871" s="102"/>
      <c r="C1871" s="102"/>
      <c r="D1871" s="102"/>
      <c r="E1871" s="102"/>
      <c r="F1871" s="189"/>
      <c r="G1871" s="189"/>
      <c r="H1871" s="88"/>
      <c r="I1871" s="102"/>
    </row>
    <row r="1872" spans="1:9">
      <c r="A1872" s="102"/>
      <c r="B1872" s="102"/>
      <c r="C1872" s="102"/>
      <c r="D1872" s="102"/>
      <c r="E1872" s="102"/>
      <c r="F1872" s="87"/>
      <c r="G1872" s="87"/>
      <c r="H1872" s="88"/>
      <c r="I1872" s="102"/>
    </row>
    <row r="1873" spans="1:9">
      <c r="B1873"/>
      <c r="C1873"/>
      <c r="D1873"/>
      <c r="E1873"/>
      <c r="F1873" s="87"/>
      <c r="G1873" s="87"/>
      <c r="H1873" s="88"/>
    </row>
    <row r="1874" spans="1:9">
      <c r="A1874" s="102"/>
      <c r="B1874" s="102"/>
      <c r="C1874" s="102"/>
      <c r="D1874" s="102"/>
      <c r="E1874" s="102"/>
      <c r="F1874" s="89"/>
      <c r="G1874" s="89"/>
      <c r="H1874" s="90"/>
      <c r="I1874" s="102"/>
    </row>
    <row r="1875" spans="1:9">
      <c r="A1875" s="102"/>
      <c r="B1875" s="102"/>
      <c r="C1875" s="102"/>
      <c r="D1875" s="102"/>
      <c r="E1875" s="102"/>
      <c r="F1875" s="87"/>
      <c r="G1875" s="87"/>
      <c r="H1875" s="88"/>
      <c r="I1875" s="102"/>
    </row>
    <row r="1876" spans="1:9">
      <c r="A1876" s="102"/>
      <c r="B1876" s="102"/>
      <c r="C1876" s="102"/>
      <c r="D1876" s="102"/>
      <c r="E1876" s="102"/>
      <c r="F1876" s="87"/>
      <c r="G1876" s="87"/>
      <c r="H1876" s="88"/>
      <c r="I1876" s="102"/>
    </row>
    <row r="1877" spans="1:9">
      <c r="A1877" s="102"/>
      <c r="B1877" s="102"/>
      <c r="C1877" s="102"/>
      <c r="D1877" s="102"/>
      <c r="E1877" s="102"/>
      <c r="F1877" s="89"/>
      <c r="G1877" s="89"/>
      <c r="H1877" s="90"/>
      <c r="I1877" s="102"/>
    </row>
    <row r="1878" spans="1:9">
      <c r="A1878" s="102"/>
      <c r="B1878" s="102"/>
      <c r="C1878" s="102"/>
      <c r="D1878" s="102"/>
      <c r="E1878" s="102"/>
      <c r="F1878" s="89"/>
      <c r="G1878" s="89"/>
      <c r="H1878" s="90"/>
      <c r="I1878" s="102"/>
    </row>
    <row r="1879" spans="1:9">
      <c r="A1879" s="102"/>
      <c r="B1879" s="102"/>
      <c r="C1879" s="102"/>
      <c r="D1879" s="102"/>
      <c r="E1879" s="102"/>
      <c r="F1879" s="87"/>
      <c r="G1879" s="87"/>
      <c r="H1879" s="88"/>
      <c r="I1879" s="102"/>
    </row>
    <row r="1880" spans="1:9">
      <c r="A1880" s="102"/>
      <c r="B1880" s="102"/>
      <c r="C1880" s="102"/>
      <c r="D1880" s="102"/>
      <c r="E1880" s="102"/>
      <c r="F1880" s="87"/>
      <c r="G1880" s="87"/>
      <c r="H1880" s="88"/>
      <c r="I1880" s="102"/>
    </row>
    <row r="1881" spans="1:9">
      <c r="A1881" s="102"/>
      <c r="B1881" s="102"/>
      <c r="C1881" s="102"/>
      <c r="D1881" s="102"/>
      <c r="E1881" s="102"/>
      <c r="F1881" s="89"/>
      <c r="G1881" s="89"/>
      <c r="H1881" s="90"/>
      <c r="I1881" s="102"/>
    </row>
    <row r="1882" spans="1:9">
      <c r="A1882" s="102"/>
      <c r="B1882" s="102"/>
      <c r="C1882" s="102"/>
      <c r="D1882" s="102"/>
      <c r="E1882" s="102"/>
      <c r="F1882" s="87"/>
      <c r="G1882" s="87"/>
      <c r="H1882" s="88"/>
      <c r="I1882" s="102"/>
    </row>
    <row r="1883" spans="1:9">
      <c r="A1883" s="102"/>
      <c r="B1883" s="102"/>
      <c r="C1883" s="102"/>
      <c r="D1883" s="102"/>
      <c r="E1883" s="102"/>
      <c r="F1883" s="89"/>
      <c r="G1883" s="89"/>
      <c r="H1883" s="90"/>
      <c r="I1883" s="102"/>
    </row>
    <row r="1884" spans="1:9">
      <c r="A1884" s="102"/>
      <c r="B1884" s="102"/>
      <c r="C1884" s="102"/>
      <c r="D1884" s="102"/>
      <c r="E1884" s="102"/>
      <c r="F1884" s="87"/>
      <c r="G1884" s="87"/>
      <c r="H1884" s="88"/>
      <c r="I1884" s="102"/>
    </row>
    <row r="1885" spans="1:9">
      <c r="A1885" s="102"/>
      <c r="B1885" s="102"/>
      <c r="C1885" s="102"/>
      <c r="D1885" s="102"/>
      <c r="E1885" s="102"/>
      <c r="F1885" s="87"/>
      <c r="G1885" s="87"/>
      <c r="H1885" s="88"/>
      <c r="I1885" s="102"/>
    </row>
    <row r="1886" spans="1:9">
      <c r="A1886" s="102"/>
      <c r="B1886" s="102"/>
      <c r="C1886" s="102"/>
      <c r="D1886" s="102"/>
      <c r="E1886" s="102"/>
      <c r="F1886" s="87"/>
      <c r="G1886" s="87"/>
      <c r="H1886" s="88"/>
      <c r="I1886" s="102"/>
    </row>
    <row r="1887" spans="1:9">
      <c r="A1887" s="102"/>
      <c r="B1887" s="102"/>
      <c r="C1887" s="102"/>
      <c r="D1887" s="102"/>
      <c r="E1887" s="102"/>
      <c r="F1887" s="87"/>
      <c r="G1887" s="87"/>
      <c r="H1887" s="88"/>
      <c r="I1887" s="102"/>
    </row>
    <row r="1888" spans="1:9">
      <c r="A1888" s="102"/>
      <c r="B1888" s="102"/>
      <c r="C1888" s="102"/>
      <c r="D1888" s="102"/>
      <c r="E1888" s="102"/>
      <c r="F1888" s="87"/>
      <c r="G1888" s="87"/>
      <c r="H1888" s="88"/>
      <c r="I1888" s="102"/>
    </row>
    <row r="1889" spans="1:9">
      <c r="A1889" s="126"/>
      <c r="B1889" s="102"/>
      <c r="C1889" s="102"/>
      <c r="D1889" s="102"/>
      <c r="E1889" s="102"/>
      <c r="F1889" s="87"/>
      <c r="G1889" s="87"/>
      <c r="H1889" s="88"/>
      <c r="I1889" s="102"/>
    </row>
    <row r="1890" spans="1:9">
      <c r="A1890" s="102"/>
      <c r="B1890" s="102"/>
      <c r="C1890" s="102"/>
      <c r="D1890" s="102"/>
      <c r="E1890" s="102"/>
      <c r="F1890" s="87"/>
      <c r="G1890" s="87"/>
      <c r="H1890" s="88"/>
      <c r="I1890" s="102"/>
    </row>
    <row r="1891" spans="1:9">
      <c r="A1891" s="102"/>
      <c r="B1891" s="102"/>
      <c r="C1891" s="102"/>
      <c r="D1891" s="102"/>
      <c r="E1891" s="102"/>
      <c r="F1891" s="87"/>
      <c r="G1891" s="87"/>
      <c r="H1891" s="88"/>
      <c r="I1891" s="102"/>
    </row>
    <row r="1892" spans="1:9">
      <c r="A1892" s="102"/>
      <c r="B1892" s="102"/>
      <c r="C1892" s="102"/>
      <c r="D1892" s="102"/>
      <c r="E1892" s="102"/>
      <c r="F1892" s="89"/>
      <c r="G1892" s="89"/>
      <c r="H1892" s="89"/>
      <c r="I1892" s="102"/>
    </row>
    <row r="1893" spans="1:9">
      <c r="A1893" s="102"/>
      <c r="B1893" s="102"/>
      <c r="C1893" s="102"/>
      <c r="D1893" s="102"/>
      <c r="E1893" s="102"/>
      <c r="F1893" s="89"/>
      <c r="G1893" s="89"/>
      <c r="H1893" s="90"/>
      <c r="I1893" s="102"/>
    </row>
    <row r="1894" spans="1:9">
      <c r="A1894" s="102"/>
      <c r="B1894" s="102"/>
      <c r="C1894" s="102"/>
      <c r="D1894" s="102"/>
      <c r="E1894" s="102"/>
      <c r="F1894" s="87"/>
      <c r="G1894" s="87"/>
      <c r="H1894" s="88"/>
      <c r="I1894" s="102"/>
    </row>
    <row r="1895" spans="1:9">
      <c r="B1895"/>
      <c r="C1895"/>
      <c r="D1895"/>
      <c r="E1895"/>
      <c r="F1895" s="87"/>
      <c r="G1895" s="87"/>
      <c r="H1895" s="88"/>
    </row>
    <row r="1896" spans="1:9">
      <c r="A1896" s="102"/>
      <c r="B1896" s="102"/>
      <c r="C1896" s="102"/>
      <c r="D1896" s="102"/>
      <c r="E1896" s="102"/>
      <c r="F1896" s="89"/>
      <c r="G1896" s="89"/>
      <c r="H1896" s="90"/>
      <c r="I1896" s="102"/>
    </row>
    <row r="1897" spans="1:9">
      <c r="A1897" s="102"/>
      <c r="B1897" s="102"/>
      <c r="C1897" s="102"/>
      <c r="D1897" s="102"/>
      <c r="E1897" s="102"/>
      <c r="F1897" s="89"/>
      <c r="G1897" s="89"/>
      <c r="H1897" s="90"/>
      <c r="I1897" s="102"/>
    </row>
    <row r="1898" spans="1:9">
      <c r="A1898" s="102"/>
      <c r="B1898" s="102"/>
      <c r="C1898" s="102"/>
      <c r="D1898" s="102"/>
      <c r="E1898" s="102"/>
      <c r="F1898" s="87"/>
      <c r="G1898" s="87"/>
      <c r="H1898" s="88"/>
      <c r="I1898" s="102"/>
    </row>
    <row r="1899" spans="1:9">
      <c r="A1899" s="102"/>
      <c r="B1899" s="102"/>
      <c r="C1899" s="102"/>
      <c r="D1899" s="102"/>
      <c r="E1899" s="102"/>
      <c r="F1899" s="89"/>
      <c r="G1899" s="89"/>
      <c r="H1899" s="90"/>
      <c r="I1899" s="102"/>
    </row>
    <row r="1900" spans="1:9">
      <c r="A1900" s="102"/>
      <c r="B1900" s="102"/>
      <c r="C1900" s="102"/>
      <c r="D1900" s="102"/>
      <c r="E1900" s="102"/>
      <c r="F1900" s="87"/>
      <c r="G1900" s="87"/>
      <c r="H1900" s="88"/>
      <c r="I1900" s="102"/>
    </row>
    <row r="1901" spans="1:9">
      <c r="A1901" s="102"/>
      <c r="B1901" s="102"/>
      <c r="C1901" s="102"/>
      <c r="D1901" s="102"/>
      <c r="E1901" s="102"/>
      <c r="F1901" s="89"/>
      <c r="G1901" s="89"/>
      <c r="H1901" s="90"/>
      <c r="I1901" s="102"/>
    </row>
    <row r="1902" spans="1:9">
      <c r="A1902" s="102"/>
      <c r="B1902" s="102"/>
      <c r="C1902" s="102"/>
      <c r="D1902" s="102"/>
      <c r="E1902" s="102"/>
      <c r="F1902" s="89"/>
      <c r="G1902" s="89"/>
      <c r="H1902" s="90"/>
      <c r="I1902" s="102"/>
    </row>
    <row r="1903" spans="1:9">
      <c r="A1903" s="102"/>
      <c r="B1903" s="102"/>
      <c r="C1903" s="102"/>
      <c r="D1903" s="102"/>
      <c r="E1903" s="102"/>
      <c r="F1903" s="89"/>
      <c r="G1903" s="89"/>
      <c r="H1903" s="90"/>
      <c r="I1903" s="102"/>
    </row>
    <row r="1904" spans="1:9">
      <c r="A1904" s="102"/>
      <c r="B1904" s="102"/>
      <c r="C1904" s="102"/>
      <c r="D1904" s="102"/>
      <c r="E1904" s="102"/>
      <c r="F1904" s="87"/>
      <c r="G1904" s="87"/>
      <c r="H1904" s="88"/>
      <c r="I1904" s="102"/>
    </row>
    <row r="1905" spans="1:9">
      <c r="A1905" s="102"/>
      <c r="B1905" s="102"/>
      <c r="C1905" s="102"/>
      <c r="D1905" s="102"/>
      <c r="E1905" s="102"/>
      <c r="F1905" s="89"/>
      <c r="G1905" s="89"/>
      <c r="H1905" s="90"/>
      <c r="I1905" s="102"/>
    </row>
    <row r="1906" spans="1:9">
      <c r="A1906" s="102"/>
      <c r="B1906" s="102"/>
      <c r="C1906" s="102"/>
      <c r="D1906" s="102"/>
      <c r="E1906" s="102"/>
      <c r="F1906" s="89"/>
      <c r="G1906" s="89"/>
      <c r="H1906" s="90"/>
      <c r="I1906" s="102"/>
    </row>
    <row r="1907" spans="1:9">
      <c r="A1907" s="102"/>
      <c r="B1907" s="102"/>
      <c r="C1907" s="102"/>
      <c r="D1907" s="102"/>
      <c r="E1907" s="102"/>
      <c r="F1907" s="89"/>
      <c r="G1907" s="89"/>
      <c r="H1907" s="90"/>
      <c r="I1907" s="102"/>
    </row>
    <row r="1908" spans="1:9">
      <c r="A1908" s="102"/>
      <c r="B1908" s="102"/>
      <c r="C1908" s="102"/>
      <c r="D1908" s="102"/>
      <c r="E1908" s="102"/>
      <c r="F1908" s="89"/>
      <c r="G1908" s="89"/>
      <c r="H1908" s="90"/>
      <c r="I1908" s="102"/>
    </row>
    <row r="1909" spans="1:9">
      <c r="A1909" s="102"/>
      <c r="B1909" s="102"/>
      <c r="C1909" s="102"/>
      <c r="D1909" s="102"/>
      <c r="E1909" s="102"/>
      <c r="F1909" s="87"/>
      <c r="G1909" s="87"/>
      <c r="H1909" s="88"/>
      <c r="I1909" s="102"/>
    </row>
    <row r="1910" spans="1:9">
      <c r="A1910" s="102"/>
      <c r="B1910" s="102"/>
      <c r="C1910" s="102"/>
      <c r="D1910" s="102"/>
      <c r="E1910" s="102"/>
      <c r="F1910" s="89"/>
      <c r="G1910" s="89"/>
      <c r="H1910" s="90"/>
      <c r="I1910" s="102"/>
    </row>
    <row r="1911" spans="1:9">
      <c r="A1911" s="102"/>
      <c r="B1911" s="102"/>
      <c r="C1911" s="102"/>
      <c r="D1911" s="102"/>
      <c r="E1911" s="102"/>
      <c r="F1911" s="87"/>
      <c r="G1911" s="87"/>
      <c r="H1911" s="88"/>
      <c r="I1911" s="102"/>
    </row>
    <row r="1912" spans="1:9">
      <c r="B1912"/>
      <c r="C1912"/>
      <c r="D1912"/>
      <c r="E1912"/>
      <c r="F1912" s="87"/>
      <c r="G1912" s="87"/>
      <c r="H1912" s="88"/>
    </row>
    <row r="1913" spans="1:9">
      <c r="A1913" s="102"/>
      <c r="B1913" s="102"/>
      <c r="C1913" s="102"/>
      <c r="D1913" s="102"/>
      <c r="E1913" s="102"/>
      <c r="F1913" s="89"/>
      <c r="G1913" s="89"/>
      <c r="H1913" s="90"/>
      <c r="I1913" s="102"/>
    </row>
    <row r="1914" spans="1:9">
      <c r="A1914" s="102"/>
      <c r="B1914" s="102"/>
      <c r="C1914" s="102"/>
      <c r="D1914" s="102"/>
      <c r="E1914" s="102"/>
      <c r="F1914" s="87"/>
      <c r="G1914" s="87"/>
      <c r="H1914" s="88"/>
      <c r="I1914" s="102"/>
    </row>
    <row r="1915" spans="1:9">
      <c r="A1915" s="102"/>
      <c r="B1915" s="102"/>
      <c r="C1915" s="102"/>
      <c r="D1915" s="102"/>
      <c r="E1915" s="102"/>
      <c r="F1915" s="87"/>
      <c r="G1915" s="87"/>
      <c r="H1915" s="88"/>
      <c r="I1915" s="102"/>
    </row>
    <row r="1916" spans="1:9">
      <c r="A1916" s="102"/>
      <c r="B1916" s="102"/>
      <c r="C1916" s="102"/>
      <c r="D1916" s="102"/>
      <c r="E1916" s="102"/>
      <c r="F1916" s="87"/>
      <c r="G1916" s="87"/>
      <c r="H1916" s="88"/>
      <c r="I1916" s="102"/>
    </row>
    <row r="1917" spans="1:9">
      <c r="A1917" s="102"/>
      <c r="B1917" s="102"/>
      <c r="C1917" s="102"/>
      <c r="D1917" s="102"/>
      <c r="E1917" s="102"/>
      <c r="F1917" s="89"/>
      <c r="G1917" s="89"/>
      <c r="H1917" s="90"/>
      <c r="I1917" s="102"/>
    </row>
    <row r="1918" spans="1:9">
      <c r="A1918" s="102"/>
      <c r="B1918" s="102"/>
      <c r="C1918" s="102"/>
      <c r="D1918" s="102"/>
      <c r="E1918" s="102"/>
      <c r="F1918" s="89"/>
      <c r="G1918" s="89"/>
      <c r="H1918" s="90"/>
      <c r="I1918" s="102"/>
    </row>
    <row r="1919" spans="1:9">
      <c r="A1919" s="102"/>
      <c r="B1919" s="102"/>
      <c r="C1919" s="102"/>
      <c r="D1919" s="102"/>
      <c r="E1919" s="102"/>
      <c r="F1919" s="89"/>
      <c r="G1919" s="89"/>
      <c r="H1919" s="90"/>
      <c r="I1919" s="102"/>
    </row>
    <row r="1920" spans="1:9">
      <c r="A1920" s="102"/>
      <c r="B1920" s="102"/>
      <c r="C1920" s="102"/>
      <c r="D1920" s="102"/>
      <c r="E1920" s="102"/>
      <c r="F1920" s="87"/>
      <c r="G1920" s="87"/>
      <c r="H1920" s="88"/>
      <c r="I1920" s="102"/>
    </row>
    <row r="1921" spans="1:9">
      <c r="A1921" s="102"/>
      <c r="B1921" s="102"/>
      <c r="C1921" s="102"/>
      <c r="D1921" s="102"/>
      <c r="E1921" s="102"/>
      <c r="F1921" s="87"/>
      <c r="G1921" s="87"/>
      <c r="H1921" s="88"/>
      <c r="I1921" s="102"/>
    </row>
    <row r="1922" spans="1:9">
      <c r="B1922"/>
      <c r="C1922"/>
      <c r="D1922"/>
      <c r="E1922"/>
      <c r="F1922" s="200"/>
      <c r="G1922" s="200"/>
      <c r="H1922"/>
    </row>
    <row r="1923" spans="1:9">
      <c r="B1923"/>
      <c r="C1923"/>
      <c r="D1923"/>
      <c r="E1923"/>
      <c r="F1923" s="87"/>
      <c r="G1923" s="87"/>
      <c r="H1923" s="88"/>
    </row>
    <row r="1924" spans="1:9">
      <c r="A1924" s="102"/>
      <c r="B1924" s="102"/>
      <c r="C1924" s="102"/>
      <c r="D1924" s="102"/>
      <c r="E1924" s="102"/>
      <c r="F1924" s="87"/>
      <c r="G1924" s="87"/>
      <c r="H1924" s="88"/>
      <c r="I1924" s="102"/>
    </row>
    <row r="1925" spans="1:9">
      <c r="A1925" s="102"/>
      <c r="B1925" s="102"/>
      <c r="C1925" s="102"/>
      <c r="D1925" s="102"/>
      <c r="E1925" s="102"/>
      <c r="F1925" s="87"/>
      <c r="G1925" s="87"/>
      <c r="H1925" s="88"/>
      <c r="I1925" s="102"/>
    </row>
    <row r="1926" spans="1:9">
      <c r="A1926" s="102"/>
      <c r="B1926" s="102"/>
      <c r="C1926" s="102"/>
      <c r="D1926" s="102"/>
      <c r="E1926" s="102"/>
      <c r="F1926" s="87"/>
      <c r="G1926" s="87"/>
      <c r="H1926" s="88"/>
      <c r="I1926" s="102"/>
    </row>
    <row r="1927" spans="1:9">
      <c r="A1927" s="102"/>
      <c r="B1927" s="102"/>
      <c r="C1927" s="102"/>
      <c r="D1927" s="102"/>
      <c r="E1927" s="102"/>
      <c r="F1927" s="89"/>
      <c r="G1927" s="89"/>
      <c r="H1927" s="90"/>
      <c r="I1927" s="102"/>
    </row>
    <row r="1928" spans="1:9">
      <c r="A1928" s="102"/>
      <c r="B1928" s="102"/>
      <c r="C1928" s="102"/>
      <c r="D1928" s="102"/>
      <c r="E1928" s="102"/>
      <c r="F1928" s="89"/>
      <c r="G1928" s="89"/>
      <c r="H1928" s="89"/>
      <c r="I1928" s="102"/>
    </row>
    <row r="1929" spans="1:9">
      <c r="A1929" s="102"/>
      <c r="B1929" s="102"/>
      <c r="C1929" s="102"/>
      <c r="D1929" s="102"/>
      <c r="E1929" s="102"/>
      <c r="F1929" s="89"/>
      <c r="G1929" s="89"/>
      <c r="H1929" s="89"/>
      <c r="I1929" s="102"/>
    </row>
    <row r="1930" spans="1:9">
      <c r="A1930" s="102"/>
      <c r="B1930" s="102"/>
      <c r="C1930" s="102"/>
      <c r="D1930" s="102"/>
      <c r="E1930" s="102"/>
      <c r="F1930" s="87"/>
      <c r="G1930" s="87"/>
      <c r="H1930" s="87"/>
      <c r="I1930" s="102"/>
    </row>
    <row r="1931" spans="1:9">
      <c r="A1931" s="102"/>
      <c r="B1931" s="102"/>
      <c r="C1931" s="102"/>
      <c r="D1931" s="102"/>
      <c r="E1931" s="102"/>
      <c r="F1931" s="87"/>
      <c r="G1931" s="87"/>
      <c r="H1931" s="88"/>
      <c r="I1931" s="102"/>
    </row>
    <row r="1932" spans="1:9">
      <c r="A1932" s="102"/>
      <c r="B1932" s="102"/>
      <c r="C1932" s="102"/>
      <c r="D1932" s="102"/>
      <c r="E1932" s="102"/>
      <c r="F1932" s="89"/>
      <c r="G1932" s="89"/>
      <c r="H1932" s="90"/>
      <c r="I1932" s="102"/>
    </row>
    <row r="1933" spans="1:9">
      <c r="A1933" s="102"/>
      <c r="B1933" s="102"/>
      <c r="C1933" s="102"/>
      <c r="D1933" s="102"/>
      <c r="E1933" s="102"/>
      <c r="F1933" s="87"/>
      <c r="G1933" s="87"/>
      <c r="H1933" s="88"/>
      <c r="I1933" s="102"/>
    </row>
    <row r="1934" spans="1:9">
      <c r="A1934" s="102"/>
      <c r="B1934" s="102"/>
      <c r="C1934" s="102"/>
      <c r="D1934" s="102"/>
      <c r="E1934" s="102"/>
      <c r="F1934" s="87"/>
      <c r="G1934" s="87"/>
      <c r="H1934" s="88"/>
      <c r="I1934" s="102"/>
    </row>
    <row r="1935" spans="1:9">
      <c r="A1935" s="102"/>
      <c r="B1935" s="102"/>
      <c r="C1935" s="102"/>
      <c r="D1935" s="102"/>
      <c r="E1935" s="102"/>
      <c r="F1935" s="87"/>
      <c r="G1935" s="87"/>
      <c r="H1935" s="88"/>
      <c r="I1935" s="102"/>
    </row>
    <row r="1936" spans="1:9">
      <c r="A1936" s="102"/>
      <c r="B1936" s="102"/>
      <c r="C1936" s="102"/>
      <c r="D1936" s="102"/>
      <c r="E1936" s="102"/>
      <c r="F1936" s="87"/>
      <c r="G1936" s="87"/>
      <c r="H1936" s="88"/>
      <c r="I1936" s="102"/>
    </row>
    <row r="1937" spans="1:9">
      <c r="B1937"/>
      <c r="C1937"/>
      <c r="D1937"/>
      <c r="E1937"/>
      <c r="F1937" s="87"/>
      <c r="G1937" s="87"/>
      <c r="H1937" s="88"/>
    </row>
    <row r="1938" spans="1:9">
      <c r="A1938" s="102"/>
      <c r="B1938" s="102"/>
      <c r="C1938" s="102"/>
      <c r="D1938" s="102"/>
      <c r="E1938" s="102"/>
      <c r="F1938" s="87"/>
      <c r="G1938" s="87"/>
      <c r="H1938" s="88"/>
      <c r="I1938" s="102"/>
    </row>
    <row r="1939" spans="1:9">
      <c r="A1939" s="102"/>
      <c r="B1939" s="102"/>
      <c r="C1939" s="102"/>
      <c r="D1939" s="102"/>
      <c r="E1939" s="102"/>
      <c r="F1939" s="189"/>
      <c r="G1939" s="189"/>
      <c r="H1939" s="88"/>
      <c r="I1939" s="102"/>
    </row>
    <row r="1940" spans="1:9">
      <c r="B1940"/>
      <c r="C1940"/>
      <c r="D1940"/>
      <c r="E1940"/>
      <c r="F1940" s="87"/>
      <c r="G1940" s="87"/>
      <c r="H1940" s="88"/>
    </row>
    <row r="1941" spans="1:9">
      <c r="A1941" s="102"/>
      <c r="B1941" s="102"/>
      <c r="C1941" s="102"/>
      <c r="D1941" s="102"/>
      <c r="E1941" s="102"/>
      <c r="F1941" s="87"/>
      <c r="G1941" s="87"/>
      <c r="H1941" s="88"/>
      <c r="I1941" s="102"/>
    </row>
    <row r="1942" spans="1:9">
      <c r="A1942" s="102"/>
      <c r="B1942" s="102"/>
      <c r="C1942" s="102"/>
      <c r="D1942" s="102"/>
      <c r="E1942" s="102"/>
      <c r="F1942" s="189"/>
      <c r="G1942" s="189"/>
      <c r="H1942" s="88"/>
      <c r="I1942" s="102"/>
    </row>
    <row r="1943" spans="1:9">
      <c r="B1943"/>
      <c r="C1943"/>
      <c r="D1943"/>
      <c r="E1943"/>
      <c r="F1943" s="87"/>
      <c r="G1943" s="87"/>
      <c r="H1943" s="88"/>
    </row>
    <row r="1944" spans="1:9">
      <c r="A1944" s="102"/>
      <c r="B1944" s="102"/>
      <c r="C1944" s="102"/>
      <c r="D1944" s="102"/>
      <c r="E1944" s="102"/>
      <c r="F1944" s="87"/>
      <c r="G1944" s="87"/>
      <c r="H1944" s="88"/>
      <c r="I1944" s="102"/>
    </row>
    <row r="1945" spans="1:9">
      <c r="B1945"/>
      <c r="C1945"/>
      <c r="D1945"/>
      <c r="E1945"/>
      <c r="F1945" s="87"/>
      <c r="G1945" s="87"/>
      <c r="H1945" s="90"/>
    </row>
    <row r="1946" spans="1:9">
      <c r="A1946" s="102"/>
      <c r="B1946" s="102"/>
      <c r="C1946" s="102"/>
      <c r="D1946" s="102"/>
      <c r="E1946" s="102"/>
      <c r="F1946" s="89"/>
      <c r="G1946" s="89"/>
      <c r="H1946" s="89"/>
      <c r="I1946" s="102"/>
    </row>
    <row r="1947" spans="1:9">
      <c r="A1947" s="102"/>
      <c r="B1947" s="102"/>
      <c r="C1947" s="102"/>
      <c r="D1947" s="102"/>
      <c r="E1947" s="102"/>
      <c r="F1947" s="89"/>
      <c r="G1947" s="89"/>
      <c r="H1947" s="90"/>
      <c r="I1947" s="102"/>
    </row>
    <row r="1948" spans="1:9">
      <c r="B1948"/>
      <c r="C1948"/>
      <c r="D1948"/>
      <c r="E1948"/>
      <c r="F1948" s="87"/>
      <c r="G1948" s="87"/>
      <c r="H1948" s="90"/>
    </row>
    <row r="1949" spans="1:9">
      <c r="B1949"/>
      <c r="C1949"/>
      <c r="D1949"/>
      <c r="E1949"/>
      <c r="F1949" s="87"/>
      <c r="G1949" s="87"/>
      <c r="H1949" s="88"/>
    </row>
    <row r="1950" spans="1:9">
      <c r="A1950" s="102"/>
      <c r="B1950" s="102"/>
      <c r="C1950" s="102"/>
      <c r="D1950" s="102"/>
      <c r="E1950" s="102"/>
      <c r="F1950" s="87"/>
      <c r="G1950" s="87"/>
      <c r="H1950" s="88"/>
      <c r="I1950" s="102"/>
    </row>
    <row r="1951" spans="1:9">
      <c r="A1951" s="102"/>
      <c r="B1951" s="102"/>
      <c r="C1951" s="102"/>
      <c r="D1951" s="102"/>
      <c r="E1951" s="102"/>
      <c r="F1951" s="89"/>
      <c r="G1951" s="89"/>
      <c r="H1951" s="90"/>
      <c r="I1951" s="102"/>
    </row>
    <row r="1952" spans="1:9">
      <c r="B1952"/>
      <c r="C1952"/>
      <c r="D1952"/>
      <c r="E1952"/>
      <c r="F1952" s="87"/>
      <c r="G1952" s="87"/>
      <c r="H1952" s="88"/>
    </row>
    <row r="1953" spans="1:9">
      <c r="A1953" s="102"/>
      <c r="B1953" s="102"/>
      <c r="C1953" s="102"/>
      <c r="D1953" s="102"/>
      <c r="E1953" s="102"/>
      <c r="F1953" s="87"/>
      <c r="G1953" s="87"/>
      <c r="H1953" s="88"/>
      <c r="I1953" s="102"/>
    </row>
    <row r="1954" spans="1:9">
      <c r="A1954" s="102"/>
      <c r="B1954" s="102"/>
      <c r="C1954" s="102"/>
      <c r="D1954" s="102"/>
      <c r="E1954" s="102"/>
      <c r="F1954" s="87"/>
      <c r="G1954" s="87"/>
      <c r="H1954" s="88"/>
      <c r="I1954" s="102"/>
    </row>
    <row r="1955" spans="1:9">
      <c r="A1955" s="102"/>
      <c r="B1955" s="102"/>
      <c r="C1955" s="102"/>
      <c r="D1955" s="102"/>
      <c r="E1955" s="102"/>
      <c r="F1955" s="189"/>
      <c r="G1955" s="189"/>
      <c r="H1955" s="88"/>
      <c r="I1955" s="102"/>
    </row>
    <row r="1956" spans="1:9">
      <c r="A1956" s="102"/>
      <c r="B1956" s="102"/>
      <c r="C1956" s="102"/>
      <c r="D1956" s="102"/>
      <c r="E1956" s="102"/>
      <c r="F1956" s="87"/>
      <c r="G1956" s="87"/>
      <c r="H1956" s="88"/>
      <c r="I1956" s="102"/>
    </row>
    <row r="1957" spans="1:9">
      <c r="A1957" s="102"/>
      <c r="B1957" s="102"/>
      <c r="C1957" s="102"/>
      <c r="D1957" s="102"/>
      <c r="E1957" s="102"/>
      <c r="F1957" s="87"/>
      <c r="G1957" s="87"/>
      <c r="H1957" s="88"/>
      <c r="I1957" s="102"/>
    </row>
    <row r="1958" spans="1:9">
      <c r="A1958" s="102"/>
      <c r="B1958" s="102"/>
      <c r="C1958" s="102"/>
      <c r="D1958" s="102"/>
      <c r="E1958" s="102"/>
      <c r="F1958" s="87"/>
      <c r="G1958" s="87"/>
      <c r="H1958" s="88"/>
      <c r="I1958" s="102"/>
    </row>
    <row r="1959" spans="1:9">
      <c r="A1959" s="102"/>
      <c r="B1959" s="102"/>
      <c r="C1959" s="102"/>
      <c r="D1959" s="102"/>
      <c r="E1959" s="102"/>
      <c r="F1959" s="87"/>
      <c r="G1959" s="87"/>
      <c r="H1959" s="88"/>
      <c r="I1959" s="102"/>
    </row>
    <row r="1960" spans="1:9">
      <c r="A1960" s="102"/>
      <c r="B1960" s="102"/>
      <c r="C1960" s="102"/>
      <c r="D1960" s="102"/>
      <c r="E1960" s="102"/>
      <c r="F1960" s="87"/>
      <c r="G1960" s="87"/>
      <c r="H1960" s="88"/>
      <c r="I1960" s="102"/>
    </row>
    <row r="1961" spans="1:9">
      <c r="A1961" s="102"/>
      <c r="B1961" s="102"/>
      <c r="C1961" s="102"/>
      <c r="D1961" s="102"/>
      <c r="E1961" s="102"/>
      <c r="F1961" s="89"/>
      <c r="G1961" s="89"/>
      <c r="H1961" s="90"/>
      <c r="I1961" s="102"/>
    </row>
    <row r="1962" spans="1:9">
      <c r="A1962" s="102"/>
      <c r="B1962" s="102"/>
      <c r="C1962" s="102"/>
      <c r="D1962" s="102"/>
      <c r="E1962" s="102"/>
      <c r="F1962" s="87"/>
      <c r="G1962" s="87"/>
      <c r="H1962" s="88"/>
      <c r="I1962" s="102"/>
    </row>
    <row r="1963" spans="1:9">
      <c r="A1963" s="102"/>
      <c r="B1963" s="102"/>
      <c r="C1963" s="102"/>
      <c r="D1963" s="102"/>
      <c r="E1963" s="102"/>
      <c r="F1963" s="87"/>
      <c r="G1963" s="87"/>
      <c r="H1963" s="88"/>
      <c r="I1963" s="102"/>
    </row>
    <row r="1964" spans="1:9">
      <c r="A1964" s="102"/>
      <c r="B1964" s="102"/>
      <c r="C1964" s="102"/>
      <c r="D1964" s="102"/>
      <c r="E1964" s="102"/>
      <c r="F1964" s="87"/>
      <c r="G1964" s="87"/>
      <c r="H1964" s="88"/>
      <c r="I1964" s="102"/>
    </row>
    <row r="1965" spans="1:9">
      <c r="A1965" s="102"/>
      <c r="B1965" s="102"/>
      <c r="C1965" s="102"/>
      <c r="D1965" s="102"/>
      <c r="E1965" s="102"/>
      <c r="F1965" s="87"/>
      <c r="G1965" s="87"/>
      <c r="H1965" s="88"/>
      <c r="I1965" s="102"/>
    </row>
    <row r="1966" spans="1:9">
      <c r="A1966" s="102"/>
      <c r="B1966" s="102"/>
      <c r="C1966" s="102"/>
      <c r="D1966" s="102"/>
      <c r="E1966" s="102"/>
      <c r="F1966" s="87"/>
      <c r="G1966" s="87"/>
      <c r="H1966" s="88"/>
      <c r="I1966" s="102"/>
    </row>
    <row r="1967" spans="1:9">
      <c r="B1967"/>
      <c r="C1967"/>
      <c r="D1967"/>
      <c r="E1967"/>
      <c r="F1967" s="87"/>
      <c r="G1967" s="87"/>
      <c r="H1967" s="88"/>
    </row>
    <row r="1968" spans="1:9">
      <c r="B1968"/>
      <c r="C1968"/>
      <c r="D1968"/>
      <c r="E1968"/>
      <c r="F1968" s="87"/>
      <c r="G1968" s="87"/>
      <c r="H1968" s="88"/>
    </row>
    <row r="1969" spans="1:9">
      <c r="B1969"/>
      <c r="C1969"/>
      <c r="D1969"/>
      <c r="E1969"/>
      <c r="F1969" s="87"/>
      <c r="G1969" s="87"/>
      <c r="H1969" s="88"/>
    </row>
    <row r="1970" spans="1:9">
      <c r="B1970"/>
      <c r="C1970"/>
      <c r="D1970"/>
      <c r="E1970"/>
      <c r="F1970" s="87"/>
      <c r="G1970" s="87"/>
      <c r="H1970" s="88"/>
    </row>
    <row r="1971" spans="1:9">
      <c r="A1971" s="102"/>
      <c r="B1971" s="102"/>
      <c r="C1971" s="102"/>
      <c r="D1971" s="102"/>
      <c r="E1971" s="102"/>
      <c r="F1971" s="89"/>
      <c r="G1971" s="89"/>
      <c r="H1971" s="90"/>
      <c r="I1971" s="102"/>
    </row>
    <row r="1972" spans="1:9">
      <c r="A1972" s="102"/>
      <c r="B1972" s="102"/>
      <c r="C1972" s="102"/>
      <c r="D1972" s="102"/>
      <c r="E1972" s="102"/>
      <c r="F1972" s="89"/>
      <c r="G1972" s="89"/>
      <c r="H1972" s="90"/>
      <c r="I1972" s="102"/>
    </row>
    <row r="1973" spans="1:9">
      <c r="A1973" s="102"/>
      <c r="B1973" s="102"/>
      <c r="C1973" s="102"/>
      <c r="D1973" s="102"/>
      <c r="E1973" s="102"/>
      <c r="F1973" s="89"/>
      <c r="G1973" s="89"/>
      <c r="H1973" s="90"/>
      <c r="I1973" s="102"/>
    </row>
    <row r="1974" spans="1:9">
      <c r="A1974" s="102"/>
      <c r="B1974" s="102"/>
      <c r="C1974" s="102"/>
      <c r="D1974" s="102"/>
      <c r="E1974" s="102"/>
      <c r="F1974" s="173"/>
      <c r="G1974" s="173"/>
      <c r="H1974" s="188"/>
      <c r="I1974" s="102"/>
    </row>
    <row r="1975" spans="1:9">
      <c r="A1975" s="102"/>
      <c r="B1975" s="102"/>
      <c r="C1975" s="102"/>
      <c r="D1975" s="102"/>
      <c r="E1975" s="102"/>
      <c r="F1975" s="173"/>
      <c r="G1975" s="173"/>
      <c r="H1975" s="188"/>
      <c r="I1975" s="102"/>
    </row>
    <row r="1976" spans="1:9">
      <c r="A1976" s="102"/>
      <c r="B1976" s="102"/>
      <c r="C1976" s="102"/>
      <c r="D1976" s="102"/>
      <c r="E1976" s="102"/>
      <c r="F1976" s="173"/>
      <c r="G1976" s="173"/>
      <c r="H1976" s="188"/>
      <c r="I1976" s="102"/>
    </row>
    <row r="1977" spans="1:9">
      <c r="A1977" s="102"/>
      <c r="B1977" s="102"/>
      <c r="C1977" s="102"/>
      <c r="D1977" s="102"/>
      <c r="E1977" s="102"/>
      <c r="F1977" s="173"/>
      <c r="G1977" s="173"/>
      <c r="H1977" s="188"/>
      <c r="I1977" s="102"/>
    </row>
    <row r="1978" spans="1:9">
      <c r="A1978" s="102"/>
      <c r="B1978" s="102"/>
      <c r="C1978" s="102"/>
      <c r="D1978" s="102"/>
      <c r="E1978" s="102"/>
      <c r="F1978" s="173"/>
      <c r="G1978" s="173"/>
      <c r="H1978" s="188"/>
      <c r="I1978" s="102"/>
    </row>
    <row r="1979" spans="1:9">
      <c r="A1979" s="102"/>
      <c r="B1979" s="102"/>
      <c r="C1979" s="102"/>
      <c r="D1979" s="102"/>
      <c r="E1979" s="102"/>
      <c r="F1979" s="173"/>
      <c r="G1979" s="173"/>
      <c r="H1979" s="188"/>
      <c r="I1979" s="102"/>
    </row>
    <row r="1980" spans="1:9">
      <c r="A1980" s="102"/>
      <c r="B1980" s="102"/>
      <c r="C1980" s="102"/>
      <c r="D1980" s="102"/>
      <c r="E1980" s="102"/>
      <c r="F1980" s="173"/>
      <c r="G1980" s="173"/>
      <c r="H1980" s="188"/>
      <c r="I1980" s="102"/>
    </row>
    <row r="1981" spans="1:9">
      <c r="A1981" s="102"/>
      <c r="B1981" s="102"/>
      <c r="C1981" s="102"/>
      <c r="D1981" s="102"/>
      <c r="E1981" s="102"/>
      <c r="F1981" s="173"/>
      <c r="G1981" s="173"/>
      <c r="H1981" s="188"/>
      <c r="I1981" s="102"/>
    </row>
    <row r="1982" spans="1:9">
      <c r="A1982" s="102"/>
      <c r="B1982" s="102"/>
      <c r="C1982" s="102"/>
      <c r="D1982" s="102"/>
      <c r="E1982" s="102"/>
      <c r="F1982" s="87"/>
      <c r="G1982" s="87"/>
      <c r="H1982" s="88"/>
      <c r="I1982" s="102"/>
    </row>
    <row r="1983" spans="1:9">
      <c r="A1983" s="102"/>
      <c r="B1983" s="102"/>
      <c r="C1983" s="102"/>
      <c r="D1983" s="102"/>
      <c r="E1983" s="102"/>
      <c r="F1983" s="87"/>
      <c r="G1983" s="87"/>
      <c r="H1983" s="88"/>
      <c r="I1983" s="102"/>
    </row>
    <row r="1984" spans="1:9">
      <c r="A1984" s="102"/>
      <c r="B1984" s="102"/>
      <c r="C1984" s="126"/>
      <c r="D1984" s="102"/>
      <c r="E1984" s="102"/>
      <c r="F1984" s="87"/>
      <c r="G1984" s="87"/>
      <c r="H1984" s="88"/>
      <c r="I1984" s="102"/>
    </row>
    <row r="1985" spans="1:9">
      <c r="A1985" s="102"/>
      <c r="B1985" s="102"/>
      <c r="C1985" s="102"/>
      <c r="D1985" s="102"/>
      <c r="E1985" s="102"/>
      <c r="F1985" s="87"/>
      <c r="G1985" s="87"/>
      <c r="H1985" s="88"/>
      <c r="I1985" s="102"/>
    </row>
    <row r="1986" spans="1:9">
      <c r="A1986" s="102"/>
      <c r="B1986" s="102"/>
      <c r="C1986" s="102"/>
      <c r="D1986" s="102"/>
      <c r="E1986" s="102"/>
      <c r="F1986" s="87"/>
      <c r="G1986" s="87"/>
      <c r="H1986" s="88"/>
      <c r="I1986" s="102"/>
    </row>
    <row r="1987" spans="1:9">
      <c r="A1987" s="102"/>
      <c r="B1987" s="102"/>
      <c r="C1987" s="102"/>
      <c r="D1987" s="102"/>
      <c r="E1987" s="102"/>
      <c r="F1987" s="87"/>
      <c r="G1987" s="87"/>
      <c r="H1987" s="88"/>
      <c r="I1987" s="102"/>
    </row>
    <row r="1988" spans="1:9">
      <c r="A1988" s="102"/>
      <c r="B1988" s="102"/>
      <c r="C1988" s="102"/>
      <c r="D1988" s="102"/>
      <c r="E1988" s="102"/>
      <c r="F1988" s="87"/>
      <c r="G1988" s="87"/>
      <c r="H1988" s="88"/>
      <c r="I1988" s="102"/>
    </row>
    <row r="1989" spans="1:9">
      <c r="A1989" s="102"/>
      <c r="B1989" s="102"/>
      <c r="C1989" s="102"/>
      <c r="D1989" s="102"/>
      <c r="E1989" s="102"/>
      <c r="F1989" s="89"/>
      <c r="G1989" s="89"/>
      <c r="H1989" s="90"/>
      <c r="I1989" s="102"/>
    </row>
    <row r="1990" spans="1:9">
      <c r="B1990"/>
      <c r="C1990"/>
      <c r="D1990"/>
      <c r="E1990"/>
      <c r="F1990" s="87"/>
      <c r="G1990" s="87"/>
      <c r="H1990" s="88"/>
    </row>
    <row r="1991" spans="1:9">
      <c r="A1991" s="102"/>
      <c r="B1991" s="102"/>
      <c r="C1991" s="102"/>
      <c r="D1991" s="102"/>
      <c r="E1991" s="102"/>
      <c r="F1991" s="87"/>
      <c r="G1991" s="87"/>
      <c r="H1991" s="88"/>
      <c r="I1991" s="102"/>
    </row>
    <row r="1992" spans="1:9">
      <c r="A1992" s="102"/>
      <c r="B1992" s="102"/>
      <c r="C1992" s="102"/>
      <c r="D1992" s="102"/>
      <c r="E1992" s="102"/>
      <c r="F1992" s="89"/>
      <c r="G1992" s="89"/>
      <c r="H1992" s="90"/>
      <c r="I1992" s="102"/>
    </row>
    <row r="1993" spans="1:9">
      <c r="B1993"/>
      <c r="C1993"/>
      <c r="D1993"/>
      <c r="E1993"/>
      <c r="F1993" s="87"/>
      <c r="G1993" s="87"/>
      <c r="H1993" s="88"/>
    </row>
    <row r="1994" spans="1:9">
      <c r="B1994"/>
      <c r="C1994"/>
      <c r="D1994"/>
      <c r="E1994"/>
      <c r="F1994" s="87"/>
      <c r="G1994" s="87"/>
      <c r="H1994" s="88"/>
      <c r="I1994" s="102"/>
    </row>
    <row r="1995" spans="1:9">
      <c r="B1995"/>
      <c r="C1995"/>
      <c r="D1995"/>
      <c r="E1995"/>
      <c r="F1995" s="87"/>
      <c r="G1995" s="87"/>
      <c r="H1995" s="88"/>
    </row>
    <row r="1996" spans="1:9">
      <c r="B1996"/>
      <c r="C1996"/>
      <c r="D1996"/>
      <c r="E1996"/>
      <c r="F1996" s="87"/>
      <c r="G1996" s="87"/>
      <c r="H1996" s="88"/>
    </row>
    <row r="1997" spans="1:9">
      <c r="B1997"/>
      <c r="C1997"/>
      <c r="D1997"/>
      <c r="E1997"/>
      <c r="F1997" s="87"/>
      <c r="G1997" s="87"/>
      <c r="H1997" s="88"/>
    </row>
    <row r="1998" spans="1:9">
      <c r="B1998"/>
      <c r="C1998"/>
      <c r="D1998"/>
      <c r="E1998"/>
      <c r="F1998" s="87"/>
      <c r="G1998" s="87"/>
      <c r="H1998" s="88"/>
    </row>
    <row r="1999" spans="1:9">
      <c r="B1999"/>
      <c r="C1999"/>
      <c r="D1999"/>
      <c r="E1999"/>
      <c r="F1999" s="87"/>
      <c r="G1999" s="87"/>
      <c r="H1999" s="88"/>
    </row>
    <row r="2000" spans="1:9">
      <c r="B2000"/>
      <c r="C2000"/>
      <c r="D2000"/>
      <c r="E2000"/>
      <c r="F2000" s="87"/>
      <c r="G2000" s="87"/>
      <c r="H2000" s="88"/>
    </row>
    <row r="2001" spans="1:9">
      <c r="B2001"/>
      <c r="C2001"/>
      <c r="D2001"/>
      <c r="E2001"/>
      <c r="F2001" s="87"/>
      <c r="G2001" s="87"/>
      <c r="H2001" s="90"/>
    </row>
    <row r="2002" spans="1:9">
      <c r="A2002" s="102"/>
      <c r="B2002" s="102"/>
      <c r="C2002" s="102"/>
      <c r="D2002" s="102"/>
      <c r="E2002" s="102"/>
      <c r="F2002" s="87"/>
      <c r="G2002" s="87"/>
      <c r="H2002" s="88"/>
      <c r="I2002" s="102"/>
    </row>
    <row r="2003" spans="1:9">
      <c r="A2003" s="102"/>
      <c r="B2003" s="102"/>
      <c r="C2003" s="102"/>
      <c r="D2003" s="102"/>
      <c r="E2003" s="102"/>
      <c r="F2003" s="87"/>
      <c r="G2003" s="87"/>
      <c r="H2003" s="88"/>
      <c r="I2003" s="102"/>
    </row>
    <row r="2004" spans="1:9">
      <c r="A2004" s="102"/>
      <c r="B2004" s="102"/>
      <c r="C2004" s="102"/>
      <c r="D2004" s="102"/>
      <c r="E2004" s="102"/>
      <c r="F2004" s="87"/>
      <c r="G2004" s="87"/>
      <c r="H2004" s="88"/>
      <c r="I2004" s="102"/>
    </row>
    <row r="2005" spans="1:9">
      <c r="B2005"/>
      <c r="C2005"/>
      <c r="D2005"/>
      <c r="E2005"/>
      <c r="F2005" s="87"/>
      <c r="G2005" s="87"/>
      <c r="H2005" s="88"/>
    </row>
    <row r="2006" spans="1:9">
      <c r="A2006" s="102"/>
      <c r="B2006" s="102"/>
      <c r="C2006" s="102"/>
      <c r="D2006" s="102"/>
      <c r="E2006" s="102"/>
      <c r="F2006" s="87"/>
      <c r="G2006" s="87"/>
      <c r="H2006" s="88"/>
      <c r="I2006" s="102"/>
    </row>
    <row r="2007" spans="1:9">
      <c r="B2007"/>
      <c r="C2007"/>
      <c r="D2007"/>
      <c r="E2007"/>
      <c r="F2007" s="87"/>
      <c r="G2007" s="87"/>
      <c r="H2007" s="88"/>
    </row>
    <row r="2008" spans="1:9">
      <c r="A2008" s="102"/>
      <c r="B2008" s="102"/>
      <c r="C2008" s="102"/>
      <c r="D2008" s="102"/>
      <c r="E2008" s="102"/>
      <c r="F2008" s="87"/>
      <c r="G2008" s="87"/>
      <c r="H2008" s="88"/>
      <c r="I2008" s="102"/>
    </row>
    <row r="2009" spans="1:9">
      <c r="A2009" s="102"/>
      <c r="B2009" s="102"/>
      <c r="C2009" s="102"/>
      <c r="D2009" s="102"/>
      <c r="E2009" s="102"/>
      <c r="F2009" s="87"/>
      <c r="G2009" s="87"/>
      <c r="H2009" s="88"/>
      <c r="I2009" s="102"/>
    </row>
    <row r="2010" spans="1:9">
      <c r="A2010" s="102"/>
      <c r="B2010" s="102"/>
      <c r="C2010" s="102"/>
      <c r="D2010" s="102"/>
      <c r="E2010" s="102"/>
      <c r="F2010" s="87"/>
      <c r="G2010" s="87"/>
      <c r="H2010" s="88"/>
      <c r="I2010" s="102"/>
    </row>
    <row r="2011" spans="1:9">
      <c r="A2011" s="102"/>
      <c r="B2011" s="102"/>
      <c r="C2011" s="102"/>
      <c r="D2011" s="102"/>
      <c r="E2011" s="102"/>
      <c r="F2011" s="89"/>
      <c r="G2011" s="89"/>
      <c r="H2011" s="90"/>
      <c r="I2011" s="102"/>
    </row>
    <row r="2012" spans="1:9">
      <c r="B2012"/>
      <c r="C2012"/>
      <c r="D2012"/>
      <c r="E2012"/>
      <c r="F2012" s="87"/>
      <c r="G2012" s="87"/>
      <c r="H2012" s="88"/>
    </row>
    <row r="2013" spans="1:9">
      <c r="A2013" s="102"/>
      <c r="B2013" s="102"/>
      <c r="C2013" s="102"/>
      <c r="D2013" s="102"/>
      <c r="E2013" s="102"/>
      <c r="F2013" s="87"/>
      <c r="G2013" s="87"/>
      <c r="H2013" s="90"/>
      <c r="I2013" s="102"/>
    </row>
    <row r="2014" spans="1:9">
      <c r="A2014" s="102"/>
      <c r="B2014" s="102"/>
      <c r="C2014" s="102"/>
      <c r="D2014" s="102"/>
      <c r="E2014" s="102"/>
      <c r="F2014" s="87"/>
      <c r="G2014" s="87"/>
      <c r="H2014" s="88"/>
      <c r="I2014" s="102"/>
    </row>
    <row r="2015" spans="1:9">
      <c r="A2015" s="102"/>
      <c r="B2015" s="102"/>
      <c r="C2015" s="102"/>
      <c r="D2015" s="102"/>
      <c r="E2015" s="102"/>
      <c r="F2015" s="87"/>
      <c r="G2015" s="87"/>
      <c r="H2015" s="90"/>
      <c r="I2015" s="102"/>
    </row>
    <row r="2016" spans="1:9">
      <c r="A2016" s="102"/>
      <c r="B2016" s="102"/>
      <c r="C2016" s="102"/>
      <c r="D2016" s="102"/>
      <c r="E2016" s="102"/>
      <c r="F2016" s="87"/>
      <c r="G2016" s="87"/>
      <c r="H2016" s="88"/>
      <c r="I2016" s="102"/>
    </row>
    <row r="2017" spans="1:9">
      <c r="A2017" s="102"/>
      <c r="B2017" s="102"/>
      <c r="C2017" s="102"/>
      <c r="D2017" s="102"/>
      <c r="E2017" s="102"/>
      <c r="F2017" s="87"/>
      <c r="G2017" s="87"/>
      <c r="H2017" s="88"/>
      <c r="I2017" s="102"/>
    </row>
    <row r="2018" spans="1:9">
      <c r="B2018"/>
      <c r="C2018"/>
      <c r="D2018"/>
      <c r="E2018"/>
      <c r="F2018" s="87"/>
      <c r="G2018" s="87"/>
      <c r="H2018" s="88"/>
    </row>
    <row r="2019" spans="1:9">
      <c r="A2019" s="102"/>
      <c r="B2019" s="102"/>
      <c r="C2019" s="126"/>
      <c r="D2019" s="102"/>
      <c r="E2019" s="102"/>
      <c r="F2019" s="87"/>
      <c r="G2019" s="87"/>
      <c r="H2019" s="88"/>
      <c r="I2019" s="102"/>
    </row>
    <row r="2020" spans="1:9">
      <c r="B2020"/>
      <c r="C2020"/>
      <c r="D2020"/>
      <c r="E2020"/>
      <c r="F2020" s="87"/>
      <c r="G2020" s="87"/>
      <c r="H2020" s="88"/>
    </row>
    <row r="2021" spans="1:9">
      <c r="B2021"/>
      <c r="C2021"/>
      <c r="D2021"/>
      <c r="E2021"/>
      <c r="F2021" s="87"/>
      <c r="G2021" s="87"/>
      <c r="H2021" s="88"/>
    </row>
    <row r="2022" spans="1:9">
      <c r="A2022" s="102"/>
      <c r="B2022" s="102"/>
      <c r="C2022" s="102"/>
      <c r="D2022" s="102"/>
      <c r="E2022" s="102"/>
      <c r="F2022" s="87"/>
      <c r="G2022" s="87"/>
      <c r="H2022" s="88"/>
      <c r="I2022" s="102"/>
    </row>
    <row r="2023" spans="1:9">
      <c r="A2023" s="102"/>
      <c r="B2023" s="102"/>
      <c r="C2023" s="102"/>
      <c r="D2023" s="102"/>
      <c r="E2023" s="102"/>
      <c r="F2023" s="87"/>
      <c r="G2023" s="87"/>
      <c r="H2023" s="88"/>
      <c r="I2023" s="102"/>
    </row>
    <row r="2024" spans="1:9">
      <c r="A2024" s="102"/>
      <c r="B2024" s="102"/>
      <c r="C2024" s="102"/>
      <c r="D2024" s="102"/>
      <c r="E2024" s="102"/>
      <c r="F2024" s="87"/>
      <c r="G2024" s="87"/>
      <c r="H2024" s="88"/>
      <c r="I2024" s="102"/>
    </row>
    <row r="2025" spans="1:9">
      <c r="B2025"/>
      <c r="C2025"/>
      <c r="D2025"/>
      <c r="E2025"/>
      <c r="F2025" s="87"/>
      <c r="G2025" s="87"/>
      <c r="H2025" s="88"/>
    </row>
    <row r="2026" spans="1:9">
      <c r="A2026" s="102"/>
      <c r="B2026" s="102"/>
      <c r="C2026" s="102"/>
      <c r="D2026" s="102"/>
      <c r="E2026" s="102"/>
      <c r="F2026" s="89"/>
      <c r="G2026" s="89"/>
      <c r="H2026" s="90"/>
      <c r="I2026" s="102"/>
    </row>
    <row r="2027" spans="1:9">
      <c r="B2027"/>
      <c r="C2027"/>
      <c r="D2027"/>
      <c r="E2027"/>
      <c r="F2027" s="87"/>
      <c r="G2027" s="87"/>
      <c r="H2027" s="88"/>
    </row>
    <row r="2028" spans="1:9">
      <c r="B2028"/>
      <c r="C2028"/>
      <c r="D2028"/>
      <c r="E2028"/>
      <c r="F2028" s="87"/>
      <c r="G2028" s="87"/>
      <c r="H2028" s="88"/>
    </row>
    <row r="2029" spans="1:9">
      <c r="B2029"/>
      <c r="C2029"/>
      <c r="D2029"/>
      <c r="E2029"/>
      <c r="F2029" s="87"/>
      <c r="G2029" s="87"/>
      <c r="H2029" s="88"/>
    </row>
    <row r="2030" spans="1:9">
      <c r="B2030"/>
      <c r="C2030"/>
      <c r="D2030"/>
      <c r="E2030"/>
      <c r="F2030" s="87"/>
      <c r="G2030" s="87"/>
      <c r="H2030" s="88"/>
    </row>
    <row r="2031" spans="1:9">
      <c r="A2031" s="102"/>
      <c r="B2031" s="102"/>
      <c r="C2031" s="102"/>
      <c r="D2031" s="102"/>
      <c r="E2031" s="102"/>
      <c r="F2031" s="87"/>
      <c r="G2031" s="87"/>
      <c r="H2031" s="88"/>
      <c r="I2031" s="102"/>
    </row>
    <row r="2032" spans="1:9">
      <c r="B2032"/>
      <c r="C2032"/>
      <c r="D2032"/>
      <c r="E2032"/>
      <c r="F2032" s="87"/>
      <c r="G2032" s="87"/>
      <c r="H2032" s="88"/>
    </row>
    <row r="2033" spans="1:9">
      <c r="A2033" s="102"/>
      <c r="B2033" s="102"/>
      <c r="C2033" s="102"/>
      <c r="D2033" s="102"/>
      <c r="E2033" s="102"/>
      <c r="F2033" s="87"/>
      <c r="G2033" s="87"/>
      <c r="H2033" s="88"/>
      <c r="I2033" s="102"/>
    </row>
    <row r="2034" spans="1:9">
      <c r="A2034" s="102"/>
      <c r="B2034" s="102"/>
      <c r="C2034" s="102"/>
      <c r="D2034" s="102"/>
      <c r="E2034" s="102"/>
      <c r="F2034" s="87"/>
      <c r="G2034" s="87"/>
      <c r="H2034" s="90"/>
      <c r="I2034" s="102"/>
    </row>
    <row r="2035" spans="1:9">
      <c r="B2035"/>
      <c r="C2035"/>
      <c r="D2035"/>
      <c r="E2035"/>
      <c r="F2035" s="87"/>
      <c r="G2035" s="87"/>
      <c r="H2035" s="88"/>
    </row>
    <row r="2036" spans="1:9">
      <c r="B2036"/>
      <c r="C2036"/>
      <c r="D2036"/>
      <c r="E2036"/>
      <c r="F2036" s="87"/>
      <c r="G2036" s="87"/>
      <c r="H2036" s="88"/>
    </row>
    <row r="2037" spans="1:9">
      <c r="A2037" s="102"/>
      <c r="B2037" s="102"/>
      <c r="C2037" s="102"/>
      <c r="D2037" s="102"/>
      <c r="E2037" s="102"/>
      <c r="F2037" s="87"/>
      <c r="G2037" s="87"/>
      <c r="H2037" s="88"/>
      <c r="I2037" s="102"/>
    </row>
    <row r="2038" spans="1:9">
      <c r="A2038" s="102"/>
      <c r="B2038" s="102"/>
      <c r="C2038" s="102"/>
      <c r="D2038" s="102"/>
      <c r="E2038" s="102"/>
      <c r="F2038" s="87"/>
      <c r="G2038" s="87"/>
      <c r="H2038" s="88"/>
      <c r="I2038" s="102"/>
    </row>
    <row r="2039" spans="1:9">
      <c r="B2039"/>
      <c r="C2039"/>
      <c r="D2039"/>
      <c r="E2039"/>
      <c r="F2039" s="87"/>
      <c r="G2039" s="87"/>
      <c r="H2039" s="88"/>
    </row>
    <row r="2040" spans="1:9">
      <c r="A2040" s="102"/>
      <c r="B2040" s="102"/>
      <c r="C2040" s="102"/>
      <c r="D2040" s="102"/>
      <c r="E2040" s="102"/>
      <c r="F2040" s="89"/>
      <c r="G2040" s="89"/>
      <c r="H2040" s="88"/>
      <c r="I2040" s="102"/>
    </row>
    <row r="2041" spans="1:9">
      <c r="B2041"/>
      <c r="C2041"/>
      <c r="D2041"/>
      <c r="E2041"/>
      <c r="F2041" s="87"/>
      <c r="G2041" s="87"/>
      <c r="H2041" s="90"/>
    </row>
    <row r="2042" spans="1:9">
      <c r="A2042" s="102"/>
      <c r="B2042" s="102"/>
      <c r="C2042" s="102"/>
      <c r="D2042" s="102"/>
      <c r="E2042" s="102"/>
      <c r="F2042" s="87"/>
      <c r="G2042" s="87"/>
      <c r="H2042" s="90"/>
      <c r="I2042" s="102"/>
    </row>
    <row r="2043" spans="1:9">
      <c r="B2043"/>
      <c r="C2043"/>
      <c r="D2043"/>
      <c r="E2043"/>
      <c r="F2043" s="87"/>
      <c r="G2043" s="87"/>
      <c r="H2043" s="90"/>
    </row>
    <row r="2044" spans="1:9">
      <c r="B2044"/>
      <c r="C2044"/>
      <c r="D2044"/>
      <c r="E2044"/>
      <c r="F2044" s="87"/>
      <c r="G2044" s="87"/>
      <c r="H2044" s="90"/>
    </row>
    <row r="2045" spans="1:9">
      <c r="A2045" s="102"/>
      <c r="B2045" s="102"/>
      <c r="C2045" s="102"/>
      <c r="D2045" s="102"/>
      <c r="E2045" s="102"/>
      <c r="F2045" s="87"/>
      <c r="G2045" s="87"/>
      <c r="H2045" s="90"/>
      <c r="I2045" s="102"/>
    </row>
    <row r="2046" spans="1:9">
      <c r="B2046"/>
      <c r="C2046"/>
      <c r="D2046"/>
      <c r="E2046"/>
      <c r="F2046" s="87"/>
      <c r="G2046" s="87"/>
      <c r="H2046" s="90"/>
    </row>
    <row r="2047" spans="1:9">
      <c r="A2047" s="102"/>
      <c r="B2047" s="102"/>
      <c r="C2047" s="102"/>
      <c r="D2047" s="102"/>
      <c r="E2047" s="102"/>
      <c r="F2047" s="87"/>
      <c r="G2047" s="87"/>
      <c r="H2047" s="90"/>
      <c r="I2047" s="102"/>
    </row>
    <row r="2048" spans="1:9">
      <c r="B2048"/>
      <c r="C2048"/>
      <c r="D2048"/>
      <c r="E2048"/>
      <c r="F2048" s="87"/>
      <c r="G2048" s="87"/>
      <c r="H2048" s="90"/>
    </row>
    <row r="2049" spans="1:9">
      <c r="B2049"/>
      <c r="C2049"/>
      <c r="D2049"/>
      <c r="E2049"/>
      <c r="F2049" s="87"/>
      <c r="G2049" s="87"/>
      <c r="H2049" s="90"/>
    </row>
    <row r="2050" spans="1:9">
      <c r="B2050"/>
      <c r="C2050"/>
      <c r="D2050"/>
      <c r="E2050"/>
      <c r="F2050" s="87"/>
      <c r="G2050" s="87"/>
      <c r="H2050" s="90"/>
    </row>
    <row r="2051" spans="1:9">
      <c r="B2051"/>
      <c r="C2051"/>
      <c r="D2051"/>
      <c r="E2051"/>
      <c r="F2051" s="87"/>
      <c r="G2051" s="87"/>
      <c r="H2051" s="90"/>
    </row>
    <row r="2052" spans="1:9">
      <c r="B2052"/>
      <c r="C2052"/>
      <c r="D2052"/>
      <c r="E2052"/>
      <c r="F2052" s="87"/>
      <c r="G2052" s="87"/>
      <c r="H2052" s="88"/>
    </row>
    <row r="2053" spans="1:9">
      <c r="A2053" s="102"/>
      <c r="B2053" s="102"/>
      <c r="C2053" s="102"/>
      <c r="D2053" s="102"/>
      <c r="E2053" s="102"/>
      <c r="F2053" s="189"/>
      <c r="G2053" s="189"/>
      <c r="H2053" s="88"/>
      <c r="I2053" s="102"/>
    </row>
    <row r="2054" spans="1:9">
      <c r="A2054" s="102"/>
      <c r="B2054" s="102"/>
      <c r="C2054" s="102"/>
      <c r="D2054" s="102"/>
      <c r="E2054" s="102"/>
      <c r="F2054" s="87"/>
      <c r="G2054" s="87"/>
      <c r="H2054" s="88"/>
      <c r="I2054" s="102"/>
    </row>
    <row r="2055" spans="1:9">
      <c r="B2055"/>
      <c r="C2055"/>
      <c r="D2055"/>
      <c r="E2055"/>
      <c r="F2055" s="87"/>
      <c r="G2055" s="87"/>
      <c r="H2055" s="88"/>
    </row>
    <row r="2056" spans="1:9">
      <c r="A2056" s="102"/>
      <c r="B2056" s="102"/>
      <c r="C2056" s="102"/>
      <c r="D2056" s="102"/>
      <c r="E2056" s="102"/>
      <c r="F2056" s="89"/>
      <c r="G2056" s="89"/>
      <c r="H2056" s="90"/>
      <c r="I2056" s="102"/>
    </row>
    <row r="2057" spans="1:9">
      <c r="A2057" s="102"/>
      <c r="B2057" s="102"/>
      <c r="C2057" s="102"/>
      <c r="D2057" s="102"/>
      <c r="E2057" s="102"/>
      <c r="F2057" s="87"/>
      <c r="G2057" s="87"/>
      <c r="H2057" s="88"/>
      <c r="I2057" s="102"/>
    </row>
    <row r="2058" spans="1:9">
      <c r="A2058" s="102"/>
      <c r="B2058" s="102"/>
      <c r="C2058" s="102"/>
      <c r="D2058" s="102"/>
      <c r="E2058" s="102"/>
      <c r="F2058" s="87"/>
      <c r="G2058" s="87"/>
      <c r="H2058" s="88"/>
      <c r="I2058" s="102"/>
    </row>
    <row r="2059" spans="1:9">
      <c r="A2059" s="102"/>
      <c r="B2059" s="102"/>
      <c r="C2059" s="102"/>
      <c r="D2059" s="102"/>
      <c r="E2059" s="102"/>
      <c r="F2059" s="89"/>
      <c r="G2059" s="89"/>
      <c r="H2059" s="90"/>
      <c r="I2059" s="102"/>
    </row>
    <row r="2060" spans="1:9">
      <c r="A2060" s="102"/>
      <c r="B2060" s="102"/>
      <c r="C2060" s="102"/>
      <c r="D2060" s="102"/>
      <c r="E2060" s="102"/>
      <c r="F2060" s="89"/>
      <c r="G2060" s="89"/>
      <c r="H2060" s="90"/>
      <c r="I2060" s="102"/>
    </row>
    <row r="2061" spans="1:9">
      <c r="A2061" s="102"/>
      <c r="B2061" s="102"/>
      <c r="C2061" s="102"/>
      <c r="D2061" s="102"/>
      <c r="E2061" s="102"/>
      <c r="F2061" s="87"/>
      <c r="G2061" s="87"/>
      <c r="H2061" s="88"/>
      <c r="I2061" s="102"/>
    </row>
    <row r="2062" spans="1:9">
      <c r="A2062" s="102"/>
      <c r="B2062" s="102"/>
      <c r="C2062" s="102"/>
      <c r="D2062" s="102"/>
      <c r="E2062" s="102"/>
      <c r="F2062" s="87"/>
      <c r="G2062" s="87"/>
      <c r="H2062" s="88"/>
      <c r="I2062" s="102"/>
    </row>
    <row r="2063" spans="1:9">
      <c r="A2063" s="102"/>
      <c r="B2063" s="102"/>
      <c r="C2063" s="102"/>
      <c r="D2063" s="102"/>
      <c r="E2063" s="102"/>
      <c r="F2063" s="87"/>
      <c r="G2063" s="87"/>
      <c r="H2063" s="88"/>
      <c r="I2063" s="102"/>
    </row>
    <row r="2064" spans="1:9">
      <c r="A2064" s="102"/>
      <c r="B2064" s="102"/>
      <c r="C2064" s="102"/>
      <c r="D2064" s="102"/>
      <c r="E2064" s="102"/>
      <c r="F2064" s="87"/>
      <c r="G2064" s="87"/>
      <c r="H2064" s="88"/>
      <c r="I2064" s="102"/>
    </row>
    <row r="2065" spans="1:9">
      <c r="A2065" s="102"/>
      <c r="B2065" s="102"/>
      <c r="C2065" s="102"/>
      <c r="D2065" s="102"/>
      <c r="E2065" s="102"/>
      <c r="F2065" s="87"/>
      <c r="G2065" s="87"/>
      <c r="H2065" s="88"/>
      <c r="I2065" s="102"/>
    </row>
    <row r="2066" spans="1:9">
      <c r="A2066" s="102"/>
      <c r="B2066" s="102"/>
      <c r="C2066" s="102"/>
      <c r="D2066" s="102"/>
      <c r="E2066" s="102"/>
      <c r="F2066" s="87"/>
      <c r="G2066" s="87"/>
      <c r="H2066" s="88"/>
      <c r="I2066" s="102"/>
    </row>
    <row r="2067" spans="1:9">
      <c r="A2067" s="102"/>
      <c r="B2067" s="102"/>
      <c r="C2067" s="102"/>
      <c r="D2067" s="102"/>
      <c r="E2067" s="102"/>
      <c r="F2067" s="87"/>
      <c r="G2067" s="87"/>
      <c r="H2067" s="88"/>
      <c r="I2067" s="102"/>
    </row>
    <row r="2068" spans="1:9">
      <c r="A2068" s="102"/>
      <c r="B2068" s="102"/>
      <c r="C2068" s="102"/>
      <c r="D2068" s="102"/>
      <c r="E2068" s="102"/>
      <c r="F2068" s="87"/>
      <c r="G2068" s="87"/>
      <c r="H2068" s="88"/>
      <c r="I2068" s="102"/>
    </row>
    <row r="2069" spans="1:9">
      <c r="A2069" s="102"/>
      <c r="B2069" s="102"/>
      <c r="C2069" s="102"/>
      <c r="D2069" s="102"/>
      <c r="E2069" s="102"/>
      <c r="F2069" s="87"/>
      <c r="G2069" s="87"/>
      <c r="H2069" s="88"/>
      <c r="I2069" s="102"/>
    </row>
    <row r="2070" spans="1:9">
      <c r="B2070"/>
      <c r="C2070"/>
      <c r="D2070"/>
      <c r="E2070"/>
      <c r="F2070" s="87"/>
      <c r="G2070" s="87"/>
      <c r="H2070" s="88"/>
    </row>
    <row r="2071" spans="1:9">
      <c r="A2071" s="102"/>
      <c r="B2071" s="102"/>
      <c r="C2071" s="102"/>
      <c r="D2071" s="102"/>
      <c r="E2071" s="102"/>
      <c r="F2071" s="89"/>
      <c r="G2071" s="89"/>
      <c r="H2071" s="90"/>
      <c r="I2071" s="102"/>
    </row>
    <row r="2072" spans="1:9">
      <c r="A2072" s="102"/>
      <c r="B2072" s="102"/>
      <c r="C2072" s="102"/>
      <c r="D2072" s="102"/>
      <c r="E2072" s="102"/>
      <c r="F2072" s="87"/>
      <c r="G2072" s="87"/>
      <c r="H2072" s="88"/>
      <c r="I2072" s="102"/>
    </row>
    <row r="2073" spans="1:9">
      <c r="A2073" s="102"/>
      <c r="B2073" s="102"/>
      <c r="C2073" s="102"/>
      <c r="D2073" s="102"/>
      <c r="E2073" s="102"/>
      <c r="F2073" s="89"/>
      <c r="G2073" s="89"/>
      <c r="H2073" s="90"/>
      <c r="I2073" s="102"/>
    </row>
    <row r="2074" spans="1:9">
      <c r="A2074" s="102"/>
      <c r="B2074" s="102"/>
      <c r="C2074" s="102"/>
      <c r="D2074" s="102"/>
      <c r="E2074" s="102"/>
      <c r="F2074" s="87"/>
      <c r="G2074" s="87"/>
      <c r="H2074" s="88"/>
      <c r="I2074" s="102"/>
    </row>
    <row r="2075" spans="1:9">
      <c r="A2075" s="102"/>
      <c r="B2075" s="102"/>
      <c r="C2075" s="102"/>
      <c r="D2075" s="102"/>
      <c r="E2075" s="102"/>
      <c r="F2075" s="89"/>
      <c r="G2075" s="89"/>
      <c r="H2075" s="90"/>
      <c r="I2075" s="102"/>
    </row>
    <row r="2076" spans="1:9">
      <c r="A2076" s="102"/>
      <c r="B2076" s="102"/>
      <c r="C2076" s="102"/>
      <c r="D2076" s="102"/>
      <c r="E2076" s="102"/>
      <c r="F2076" s="89"/>
      <c r="G2076" s="89"/>
      <c r="H2076" s="90"/>
      <c r="I2076" s="102"/>
    </row>
    <row r="2077" spans="1:9">
      <c r="A2077" s="102"/>
      <c r="B2077" s="102"/>
      <c r="C2077" s="102"/>
      <c r="D2077" s="102"/>
      <c r="E2077" s="102"/>
      <c r="F2077" s="87"/>
      <c r="G2077" s="87"/>
      <c r="H2077" s="88"/>
      <c r="I2077" s="102"/>
    </row>
    <row r="2078" spans="1:9">
      <c r="A2078" s="102"/>
      <c r="B2078" s="102"/>
      <c r="C2078" s="102"/>
      <c r="D2078" s="102"/>
      <c r="E2078" s="102"/>
      <c r="F2078" s="89"/>
      <c r="G2078" s="89"/>
      <c r="H2078" s="90"/>
      <c r="I2078" s="102"/>
    </row>
    <row r="2079" spans="1:9">
      <c r="A2079" s="102"/>
      <c r="B2079" s="102"/>
      <c r="C2079" s="102"/>
      <c r="D2079" s="102"/>
      <c r="E2079" s="102"/>
      <c r="F2079" s="89"/>
      <c r="G2079" s="89"/>
      <c r="H2079" s="90"/>
      <c r="I2079" s="102"/>
    </row>
    <row r="2080" spans="1:9">
      <c r="A2080" s="102"/>
      <c r="B2080" s="102"/>
      <c r="C2080" s="102"/>
      <c r="D2080" s="102"/>
      <c r="E2080" s="102"/>
      <c r="F2080" s="87"/>
      <c r="G2080" s="87"/>
      <c r="H2080" s="88"/>
      <c r="I2080" s="102"/>
    </row>
    <row r="2081" spans="1:9">
      <c r="A2081" s="102"/>
      <c r="B2081" s="102"/>
      <c r="C2081" s="102"/>
      <c r="D2081" s="102"/>
      <c r="E2081" s="102"/>
      <c r="F2081" s="87"/>
      <c r="G2081" s="87"/>
      <c r="H2081" s="88"/>
      <c r="I2081" s="102"/>
    </row>
    <row r="2082" spans="1:9">
      <c r="B2082"/>
      <c r="C2082"/>
      <c r="D2082"/>
      <c r="E2082"/>
      <c r="F2082" s="87"/>
      <c r="G2082" s="87"/>
      <c r="H2082" s="88"/>
    </row>
    <row r="2083" spans="1:9">
      <c r="A2083" s="102"/>
      <c r="B2083" s="102"/>
      <c r="C2083" s="102"/>
      <c r="D2083" s="102"/>
      <c r="E2083" s="102"/>
      <c r="F2083" s="87"/>
      <c r="G2083" s="87"/>
      <c r="H2083" s="88"/>
      <c r="I2083" s="102"/>
    </row>
    <row r="2084" spans="1:9">
      <c r="A2084" s="102"/>
      <c r="B2084" s="102"/>
      <c r="C2084" s="102"/>
      <c r="D2084" s="102"/>
      <c r="E2084" s="102"/>
      <c r="F2084" s="87"/>
      <c r="G2084" s="87"/>
      <c r="H2084" s="88"/>
      <c r="I2084" s="102"/>
    </row>
    <row r="2085" spans="1:9">
      <c r="A2085" s="102"/>
      <c r="B2085" s="102"/>
      <c r="C2085" s="102"/>
      <c r="D2085" s="102"/>
      <c r="E2085" s="102"/>
      <c r="F2085" s="89"/>
      <c r="G2085" s="89"/>
      <c r="H2085" s="90"/>
      <c r="I2085" s="102"/>
    </row>
    <row r="2086" spans="1:9">
      <c r="A2086" s="102"/>
      <c r="B2086" s="102"/>
      <c r="C2086" s="102"/>
      <c r="D2086" s="102"/>
      <c r="E2086" s="102"/>
      <c r="F2086" s="89"/>
      <c r="G2086" s="89"/>
      <c r="H2086" s="90"/>
      <c r="I2086" s="102"/>
    </row>
    <row r="2087" spans="1:9">
      <c r="A2087" s="102"/>
      <c r="B2087" s="102"/>
      <c r="C2087" s="102"/>
      <c r="D2087" s="102"/>
      <c r="E2087" s="102"/>
      <c r="F2087" s="89"/>
      <c r="G2087" s="89"/>
      <c r="H2087" s="90"/>
      <c r="I2087" s="102"/>
    </row>
    <row r="2088" spans="1:9">
      <c r="A2088" s="102"/>
      <c r="B2088" s="102"/>
      <c r="C2088" s="102"/>
      <c r="D2088" s="102"/>
      <c r="E2088" s="102"/>
      <c r="F2088" s="87"/>
      <c r="G2088" s="87"/>
      <c r="H2088" s="88"/>
      <c r="I2088" s="102"/>
    </row>
    <row r="2089" spans="1:9">
      <c r="A2089" s="102"/>
      <c r="B2089" s="102"/>
      <c r="C2089" s="102"/>
      <c r="D2089" s="102"/>
      <c r="E2089" s="102"/>
      <c r="F2089" s="87"/>
      <c r="G2089" s="87"/>
      <c r="H2089" s="88"/>
      <c r="I2089" s="102"/>
    </row>
    <row r="2090" spans="1:9">
      <c r="B2090"/>
      <c r="C2090"/>
      <c r="D2090"/>
      <c r="E2090"/>
      <c r="F2090" s="200"/>
      <c r="G2090" s="200"/>
      <c r="H2090"/>
    </row>
    <row r="2091" spans="1:9">
      <c r="B2091"/>
      <c r="C2091"/>
      <c r="D2091"/>
      <c r="E2091"/>
      <c r="F2091" s="200"/>
      <c r="G2091" s="200"/>
      <c r="H2091"/>
    </row>
    <row r="2092" spans="1:9">
      <c r="A2092" s="102"/>
      <c r="B2092" s="102"/>
      <c r="C2092" s="102"/>
      <c r="D2092" s="102"/>
      <c r="E2092" s="102"/>
      <c r="F2092" s="87"/>
      <c r="G2092" s="87"/>
      <c r="H2092" s="88"/>
      <c r="I2092" s="102"/>
    </row>
    <row r="2093" spans="1:9">
      <c r="A2093" s="102"/>
      <c r="B2093" s="102"/>
      <c r="C2093" s="102"/>
      <c r="D2093" s="102"/>
      <c r="E2093" s="102"/>
      <c r="F2093" s="87"/>
      <c r="G2093" s="87"/>
      <c r="H2093" s="88"/>
      <c r="I2093" s="102"/>
    </row>
    <row r="2094" spans="1:9">
      <c r="A2094" s="102"/>
      <c r="B2094" s="102"/>
      <c r="C2094" s="102"/>
      <c r="D2094" s="102"/>
      <c r="E2094" s="102"/>
      <c r="F2094" s="87"/>
      <c r="G2094" s="87"/>
      <c r="H2094" s="88"/>
      <c r="I2094" s="102"/>
    </row>
    <row r="2095" spans="1:9">
      <c r="A2095" s="102"/>
      <c r="B2095" s="102"/>
      <c r="C2095" s="102"/>
      <c r="D2095" s="102"/>
      <c r="E2095" s="102"/>
      <c r="F2095" s="87"/>
      <c r="G2095" s="87"/>
      <c r="H2095" s="88"/>
      <c r="I2095" s="102"/>
    </row>
    <row r="2096" spans="1:9">
      <c r="A2096" s="102"/>
      <c r="B2096" s="102"/>
      <c r="C2096" s="102"/>
      <c r="D2096" s="102"/>
      <c r="E2096" s="102"/>
      <c r="F2096" s="87"/>
      <c r="G2096" s="87"/>
      <c r="H2096" s="88"/>
      <c r="I2096" s="102"/>
    </row>
    <row r="2097" spans="1:9">
      <c r="A2097" s="102"/>
      <c r="B2097" s="102"/>
      <c r="C2097" s="102"/>
      <c r="D2097" s="102"/>
      <c r="E2097" s="102"/>
      <c r="F2097" s="87"/>
      <c r="G2097" s="87"/>
      <c r="H2097" s="88"/>
      <c r="I2097" s="102"/>
    </row>
    <row r="2098" spans="1:9">
      <c r="A2098" s="102"/>
      <c r="B2098" s="102"/>
      <c r="C2098" s="102"/>
      <c r="D2098" s="102"/>
      <c r="E2098" s="102"/>
      <c r="F2098" s="87"/>
      <c r="G2098" s="87"/>
      <c r="H2098" s="88"/>
      <c r="I2098" s="102"/>
    </row>
    <row r="2099" spans="1:9">
      <c r="A2099" s="102"/>
      <c r="B2099" s="102"/>
      <c r="C2099" s="102"/>
      <c r="D2099" s="102"/>
      <c r="E2099" s="102"/>
      <c r="F2099" s="87"/>
      <c r="G2099" s="87"/>
      <c r="H2099" s="88"/>
      <c r="I2099" s="102"/>
    </row>
    <row r="2100" spans="1:9">
      <c r="A2100" s="102"/>
      <c r="B2100" s="102"/>
      <c r="C2100" s="102"/>
      <c r="D2100" s="102"/>
      <c r="E2100" s="102"/>
      <c r="F2100" s="87"/>
      <c r="G2100" s="87"/>
      <c r="H2100" s="88"/>
      <c r="I2100" s="102"/>
    </row>
    <row r="2101" spans="1:9">
      <c r="A2101" s="102"/>
      <c r="B2101" s="102"/>
      <c r="C2101" s="102"/>
      <c r="D2101" s="102"/>
      <c r="E2101" s="102"/>
      <c r="F2101" s="87"/>
      <c r="G2101" s="87"/>
      <c r="H2101" s="88"/>
      <c r="I2101" s="102"/>
    </row>
    <row r="2102" spans="1:9">
      <c r="A2102" s="102"/>
      <c r="B2102" s="102"/>
      <c r="C2102" s="102"/>
      <c r="D2102" s="102"/>
      <c r="E2102" s="102"/>
      <c r="F2102" s="87"/>
      <c r="G2102" s="87"/>
      <c r="H2102" s="88"/>
      <c r="I2102" s="102"/>
    </row>
    <row r="2103" spans="1:9">
      <c r="A2103" s="102"/>
      <c r="B2103" s="102"/>
      <c r="C2103" s="102"/>
      <c r="D2103" s="102"/>
      <c r="E2103" s="102"/>
      <c r="F2103" s="87"/>
      <c r="G2103" s="87"/>
      <c r="H2103" s="88"/>
      <c r="I2103" s="102"/>
    </row>
    <row r="2104" spans="1:9">
      <c r="B2104"/>
      <c r="C2104"/>
      <c r="D2104"/>
      <c r="E2104"/>
      <c r="F2104" s="87"/>
      <c r="G2104" s="87"/>
      <c r="H2104" s="88"/>
    </row>
    <row r="2105" spans="1:9">
      <c r="B2105"/>
      <c r="C2105"/>
      <c r="D2105"/>
      <c r="E2105"/>
      <c r="F2105" s="87"/>
      <c r="G2105" s="87"/>
      <c r="H2105" s="88"/>
    </row>
    <row r="2106" spans="1:9">
      <c r="B2106"/>
      <c r="C2106"/>
      <c r="D2106"/>
      <c r="E2106"/>
      <c r="F2106" s="87"/>
      <c r="G2106" s="87"/>
      <c r="H2106" s="88"/>
    </row>
    <row r="2107" spans="1:9">
      <c r="B2107"/>
      <c r="C2107"/>
      <c r="D2107"/>
      <c r="E2107"/>
      <c r="F2107" s="87"/>
      <c r="G2107" s="87"/>
      <c r="H2107" s="88"/>
    </row>
    <row r="2108" spans="1:9">
      <c r="A2108" s="102"/>
      <c r="B2108" s="102"/>
      <c r="C2108" s="102"/>
      <c r="D2108" s="102"/>
      <c r="E2108" s="102"/>
      <c r="F2108" s="89"/>
      <c r="G2108" s="89"/>
      <c r="H2108" s="90"/>
      <c r="I2108" s="102"/>
    </row>
    <row r="2109" spans="1:9">
      <c r="A2109" s="102"/>
      <c r="B2109" s="102"/>
      <c r="C2109" s="102"/>
      <c r="D2109" s="102"/>
      <c r="E2109" s="102"/>
      <c r="F2109" s="89"/>
      <c r="G2109" s="89"/>
      <c r="H2109" s="90"/>
      <c r="I2109" s="102"/>
    </row>
    <row r="2110" spans="1:9">
      <c r="B2110"/>
      <c r="C2110"/>
      <c r="D2110"/>
      <c r="E2110"/>
      <c r="F2110" s="87"/>
      <c r="G2110" s="87"/>
      <c r="H2110" s="88"/>
    </row>
    <row r="2111" spans="1:9">
      <c r="A2111" s="102"/>
      <c r="B2111" s="102"/>
      <c r="C2111" s="102"/>
      <c r="D2111" s="102"/>
      <c r="E2111" s="102"/>
      <c r="F2111" s="89"/>
      <c r="G2111" s="89"/>
      <c r="H2111" s="90"/>
      <c r="I2111" s="102"/>
    </row>
    <row r="2112" spans="1:9">
      <c r="A2112" s="102"/>
      <c r="B2112" s="102"/>
      <c r="C2112" s="102"/>
      <c r="D2112" s="102"/>
      <c r="E2112" s="102"/>
      <c r="F2112" s="87"/>
      <c r="G2112" s="87"/>
      <c r="H2112" s="88"/>
      <c r="I2112" s="102"/>
    </row>
    <row r="2113" spans="1:9">
      <c r="A2113" s="102"/>
      <c r="B2113" s="102"/>
      <c r="C2113" s="102"/>
      <c r="D2113" s="102"/>
      <c r="E2113" s="102"/>
      <c r="F2113" s="87"/>
      <c r="G2113" s="87"/>
      <c r="H2113" s="88"/>
      <c r="I2113" s="102"/>
    </row>
    <row r="2114" spans="1:9">
      <c r="A2114" s="102"/>
      <c r="B2114" s="102"/>
      <c r="C2114" s="102"/>
      <c r="D2114" s="102"/>
      <c r="E2114" s="102"/>
      <c r="F2114" s="87"/>
      <c r="G2114" s="87"/>
      <c r="H2114" s="88"/>
      <c r="I2114" s="102"/>
    </row>
    <row r="2115" spans="1:9">
      <c r="A2115" s="102"/>
      <c r="B2115" s="102"/>
      <c r="C2115" s="102"/>
      <c r="D2115" s="102"/>
      <c r="E2115" s="102"/>
      <c r="F2115" s="87"/>
      <c r="G2115" s="87"/>
      <c r="H2115" s="88"/>
      <c r="I2115" s="102"/>
    </row>
    <row r="2116" spans="1:9">
      <c r="A2116" s="102"/>
      <c r="B2116" s="102"/>
      <c r="C2116" s="102"/>
      <c r="D2116" s="102"/>
      <c r="E2116" s="102"/>
      <c r="F2116" s="87"/>
      <c r="G2116" s="87"/>
      <c r="H2116" s="88"/>
      <c r="I2116" s="102"/>
    </row>
    <row r="2117" spans="1:9">
      <c r="B2117"/>
      <c r="C2117"/>
      <c r="D2117"/>
      <c r="E2117"/>
      <c r="F2117" s="87"/>
      <c r="G2117" s="87"/>
      <c r="H2117" s="88"/>
    </row>
    <row r="2118" spans="1:9">
      <c r="B2118"/>
      <c r="C2118"/>
      <c r="D2118"/>
      <c r="E2118"/>
      <c r="F2118" s="87"/>
      <c r="G2118" s="87"/>
      <c r="H2118" s="88"/>
    </row>
    <row r="2119" spans="1:9">
      <c r="A2119" s="102"/>
      <c r="B2119" s="102"/>
      <c r="C2119" s="102"/>
      <c r="D2119" s="102"/>
      <c r="E2119" s="102"/>
      <c r="F2119" s="89"/>
      <c r="G2119" s="89"/>
      <c r="H2119" s="90"/>
      <c r="I2119" s="102"/>
    </row>
    <row r="2120" spans="1:9">
      <c r="B2120"/>
      <c r="C2120"/>
      <c r="D2120"/>
      <c r="E2120"/>
      <c r="F2120" s="87"/>
      <c r="G2120" s="87"/>
      <c r="H2120" s="88"/>
    </row>
    <row r="2121" spans="1:9">
      <c r="A2121" s="102"/>
      <c r="B2121" s="102"/>
      <c r="C2121" s="102"/>
      <c r="D2121" s="102"/>
      <c r="E2121" s="102"/>
      <c r="F2121" s="87"/>
      <c r="G2121" s="87"/>
      <c r="H2121" s="88"/>
      <c r="I2121" s="102"/>
    </row>
    <row r="2122" spans="1:9">
      <c r="A2122" s="102"/>
      <c r="B2122" s="102"/>
      <c r="C2122" s="102"/>
      <c r="D2122" s="102"/>
      <c r="E2122" s="102"/>
      <c r="F2122" s="87"/>
      <c r="G2122" s="87"/>
      <c r="H2122" s="88"/>
      <c r="I2122" s="102"/>
    </row>
    <row r="2123" spans="1:9">
      <c r="A2123" s="102"/>
      <c r="B2123" s="102"/>
      <c r="C2123" s="102"/>
      <c r="D2123" s="102"/>
      <c r="E2123" s="102"/>
      <c r="F2123" s="87"/>
      <c r="G2123" s="87"/>
      <c r="H2123" s="88"/>
      <c r="I2123" s="102"/>
    </row>
    <row r="2124" spans="1:9">
      <c r="A2124" s="102"/>
      <c r="B2124" s="102"/>
      <c r="C2124" s="102"/>
      <c r="D2124" s="102"/>
      <c r="E2124" s="102"/>
      <c r="F2124" s="87"/>
      <c r="G2124" s="87"/>
      <c r="H2124" s="88"/>
      <c r="I2124" s="102"/>
    </row>
    <row r="2125" spans="1:9">
      <c r="A2125" s="102"/>
      <c r="B2125" s="102"/>
      <c r="C2125" s="102"/>
      <c r="D2125" s="102"/>
      <c r="E2125" s="102"/>
      <c r="F2125" s="87"/>
      <c r="G2125" s="87"/>
      <c r="H2125" s="88"/>
      <c r="I2125" s="102"/>
    </row>
    <row r="2126" spans="1:9">
      <c r="B2126"/>
      <c r="C2126"/>
      <c r="D2126"/>
      <c r="E2126"/>
      <c r="F2126" s="87"/>
      <c r="G2126" s="87"/>
      <c r="H2126" s="88"/>
    </row>
    <row r="2127" spans="1:9">
      <c r="A2127" s="102"/>
      <c r="B2127" s="102"/>
      <c r="C2127" s="102"/>
      <c r="D2127" s="102"/>
      <c r="E2127" s="102"/>
      <c r="F2127" s="87"/>
      <c r="G2127" s="87"/>
      <c r="H2127" s="88"/>
      <c r="I2127" s="102"/>
    </row>
    <row r="2128" spans="1:9">
      <c r="A2128" s="102"/>
      <c r="B2128" s="102"/>
      <c r="C2128" s="102"/>
      <c r="D2128" s="102"/>
      <c r="E2128" s="102"/>
      <c r="F2128" s="87"/>
      <c r="G2128" s="87"/>
      <c r="H2128" s="88"/>
      <c r="I2128" s="102"/>
    </row>
    <row r="2129" spans="1:9">
      <c r="A2129" s="102"/>
      <c r="B2129" s="102"/>
      <c r="C2129" s="126"/>
      <c r="D2129" s="102"/>
      <c r="E2129" s="102"/>
      <c r="F2129" s="87"/>
      <c r="G2129" s="87"/>
      <c r="H2129" s="88"/>
      <c r="I2129" s="102"/>
    </row>
    <row r="2130" spans="1:9">
      <c r="A2130" s="102"/>
      <c r="B2130" s="102"/>
      <c r="C2130" s="102"/>
      <c r="D2130" s="102"/>
      <c r="E2130" s="102"/>
      <c r="F2130" s="87"/>
      <c r="G2130" s="87"/>
      <c r="H2130" s="88"/>
      <c r="I2130" s="102"/>
    </row>
    <row r="2131" spans="1:9">
      <c r="A2131" s="102"/>
      <c r="B2131" s="102"/>
      <c r="C2131" s="102"/>
      <c r="D2131" s="102"/>
      <c r="E2131" s="102"/>
      <c r="F2131" s="87"/>
      <c r="G2131" s="87"/>
      <c r="H2131" s="88"/>
      <c r="I2131" s="102"/>
    </row>
    <row r="2132" spans="1:9">
      <c r="A2132" s="102"/>
      <c r="B2132" s="102"/>
      <c r="C2132" s="102"/>
      <c r="D2132" s="102"/>
      <c r="E2132" s="102"/>
      <c r="F2132" s="87"/>
      <c r="G2132" s="87"/>
      <c r="H2132" s="88"/>
      <c r="I2132" s="102"/>
    </row>
    <row r="2133" spans="1:9">
      <c r="A2133" s="102"/>
      <c r="B2133" s="102"/>
      <c r="C2133" s="102"/>
      <c r="D2133" s="102"/>
      <c r="E2133" s="102"/>
      <c r="F2133" s="89"/>
      <c r="G2133" s="89"/>
      <c r="H2133" s="90"/>
      <c r="I2133" s="102"/>
    </row>
    <row r="2134" spans="1:9">
      <c r="B2134"/>
      <c r="C2134"/>
      <c r="D2134"/>
      <c r="E2134"/>
      <c r="F2134" s="87"/>
      <c r="G2134" s="87"/>
      <c r="H2134" s="88"/>
    </row>
    <row r="2135" spans="1:9">
      <c r="A2135" s="102"/>
      <c r="B2135" s="102"/>
      <c r="C2135" s="102"/>
      <c r="D2135" s="102"/>
      <c r="E2135" s="102"/>
      <c r="F2135" s="87"/>
      <c r="G2135" s="87"/>
      <c r="H2135" s="88"/>
      <c r="I2135" s="102"/>
    </row>
    <row r="2136" spans="1:9">
      <c r="A2136" s="102"/>
      <c r="B2136" s="102"/>
      <c r="C2136" s="102"/>
      <c r="D2136" s="102"/>
      <c r="E2136" s="102"/>
      <c r="F2136" s="89"/>
      <c r="G2136" s="89"/>
      <c r="H2136" s="90"/>
      <c r="I2136" s="102"/>
    </row>
    <row r="2137" spans="1:9">
      <c r="B2137"/>
      <c r="C2137"/>
      <c r="D2137"/>
      <c r="E2137"/>
      <c r="F2137" s="87"/>
      <c r="G2137" s="87"/>
      <c r="H2137" s="88"/>
    </row>
    <row r="2138" spans="1:9">
      <c r="B2138"/>
      <c r="C2138"/>
      <c r="D2138"/>
      <c r="E2138"/>
      <c r="F2138" s="87"/>
      <c r="G2138" s="87"/>
      <c r="H2138" s="88"/>
      <c r="I2138" s="102"/>
    </row>
    <row r="2139" spans="1:9">
      <c r="B2139"/>
      <c r="C2139"/>
      <c r="D2139"/>
      <c r="E2139"/>
      <c r="F2139" s="87"/>
      <c r="G2139" s="87"/>
      <c r="H2139" s="88"/>
    </row>
    <row r="2140" spans="1:9">
      <c r="B2140"/>
      <c r="C2140"/>
      <c r="D2140"/>
      <c r="E2140"/>
      <c r="F2140" s="87"/>
      <c r="G2140" s="87"/>
      <c r="H2140" s="88"/>
    </row>
    <row r="2141" spans="1:9">
      <c r="B2141"/>
      <c r="C2141"/>
      <c r="D2141"/>
      <c r="E2141"/>
      <c r="F2141" s="87"/>
      <c r="G2141" s="87"/>
      <c r="H2141" s="88"/>
    </row>
    <row r="2142" spans="1:9">
      <c r="B2142"/>
      <c r="C2142"/>
      <c r="D2142"/>
      <c r="E2142"/>
      <c r="F2142" s="87"/>
      <c r="G2142" s="87"/>
      <c r="H2142" s="88"/>
    </row>
    <row r="2143" spans="1:9">
      <c r="B2143"/>
      <c r="C2143"/>
      <c r="D2143"/>
      <c r="E2143"/>
      <c r="F2143" s="87"/>
      <c r="G2143" s="87"/>
      <c r="H2143" s="88"/>
    </row>
    <row r="2144" spans="1:9">
      <c r="B2144"/>
      <c r="C2144"/>
      <c r="D2144"/>
      <c r="E2144"/>
      <c r="F2144" s="87"/>
      <c r="G2144" s="87"/>
      <c r="H2144" s="88"/>
    </row>
    <row r="2145" spans="1:9">
      <c r="A2145" s="102"/>
      <c r="B2145" s="102"/>
      <c r="C2145" s="102"/>
      <c r="D2145" s="102"/>
      <c r="E2145" s="102"/>
      <c r="F2145" s="87"/>
      <c r="G2145" s="87"/>
      <c r="H2145" s="88"/>
      <c r="I2145" s="102"/>
    </row>
    <row r="2146" spans="1:9">
      <c r="A2146" s="102"/>
      <c r="B2146" s="102"/>
      <c r="C2146" s="102"/>
      <c r="D2146" s="102"/>
      <c r="E2146" s="102"/>
      <c r="F2146" s="87"/>
      <c r="G2146" s="87"/>
      <c r="H2146" s="88"/>
      <c r="I2146" s="102"/>
    </row>
    <row r="2147" spans="1:9">
      <c r="A2147" s="102"/>
      <c r="B2147" s="102"/>
      <c r="C2147" s="102"/>
      <c r="D2147" s="102"/>
      <c r="E2147" s="102"/>
      <c r="F2147" s="87"/>
      <c r="G2147" s="87"/>
      <c r="H2147" s="88"/>
      <c r="I2147" s="102"/>
    </row>
    <row r="2148" spans="1:9">
      <c r="B2148"/>
      <c r="C2148"/>
      <c r="D2148"/>
      <c r="E2148"/>
      <c r="F2148" s="87"/>
      <c r="G2148" s="87"/>
      <c r="H2148" s="88"/>
    </row>
    <row r="2149" spans="1:9">
      <c r="A2149" s="102"/>
      <c r="B2149" s="102"/>
      <c r="C2149" s="102"/>
      <c r="D2149" s="102"/>
      <c r="E2149" s="102"/>
      <c r="F2149" s="87"/>
      <c r="G2149" s="87"/>
      <c r="H2149" s="88"/>
      <c r="I2149" s="102"/>
    </row>
    <row r="2150" spans="1:9">
      <c r="B2150"/>
      <c r="C2150"/>
      <c r="D2150"/>
      <c r="E2150"/>
      <c r="F2150" s="87"/>
      <c r="G2150" s="87"/>
      <c r="H2150" s="88"/>
    </row>
    <row r="2151" spans="1:9">
      <c r="A2151" s="102"/>
      <c r="B2151" s="102"/>
      <c r="C2151" s="102"/>
      <c r="D2151" s="102"/>
      <c r="E2151" s="102"/>
      <c r="F2151" s="87"/>
      <c r="G2151" s="87"/>
      <c r="H2151" s="88"/>
      <c r="I2151" s="102"/>
    </row>
    <row r="2152" spans="1:9">
      <c r="A2152" s="102"/>
      <c r="B2152" s="102"/>
      <c r="C2152" s="102"/>
      <c r="D2152" s="102"/>
      <c r="E2152" s="102"/>
      <c r="F2152" s="87"/>
      <c r="G2152" s="87"/>
      <c r="H2152" s="88"/>
      <c r="I2152" s="102"/>
    </row>
    <row r="2153" spans="1:9">
      <c r="A2153" s="102"/>
      <c r="B2153" s="102"/>
      <c r="C2153" s="102"/>
      <c r="D2153" s="102"/>
      <c r="E2153" s="102"/>
      <c r="F2153" s="87"/>
      <c r="G2153" s="87"/>
      <c r="H2153" s="88"/>
      <c r="I2153" s="102"/>
    </row>
    <row r="2154" spans="1:9">
      <c r="B2154"/>
      <c r="C2154"/>
      <c r="D2154"/>
      <c r="E2154"/>
      <c r="F2154" s="87"/>
      <c r="G2154" s="87"/>
      <c r="H2154" s="88"/>
    </row>
    <row r="2155" spans="1:9">
      <c r="A2155" s="102"/>
      <c r="B2155" s="102"/>
      <c r="C2155" s="102"/>
      <c r="D2155" s="102"/>
      <c r="E2155" s="102"/>
      <c r="F2155" s="87"/>
      <c r="G2155" s="87"/>
      <c r="H2155" s="88"/>
      <c r="I2155" s="102"/>
    </row>
    <row r="2156" spans="1:9">
      <c r="A2156" s="102"/>
      <c r="B2156" s="102"/>
      <c r="C2156" s="102"/>
      <c r="D2156" s="102"/>
      <c r="E2156" s="102"/>
      <c r="F2156" s="87"/>
      <c r="G2156" s="87"/>
      <c r="H2156" s="88"/>
      <c r="I2156" s="102"/>
    </row>
    <row r="2157" spans="1:9">
      <c r="A2157" s="102"/>
      <c r="B2157" s="102"/>
      <c r="C2157" s="102"/>
      <c r="D2157" s="102"/>
      <c r="E2157" s="102"/>
      <c r="F2157" s="87"/>
      <c r="G2157" s="87"/>
      <c r="H2157" s="88"/>
      <c r="I2157" s="102"/>
    </row>
    <row r="2158" spans="1:9">
      <c r="B2158"/>
      <c r="C2158"/>
      <c r="D2158"/>
      <c r="E2158"/>
      <c r="F2158" s="87"/>
      <c r="G2158" s="87"/>
      <c r="H2158" s="88"/>
    </row>
    <row r="2159" spans="1:9">
      <c r="A2159" s="102"/>
      <c r="B2159" s="102"/>
      <c r="C2159" s="126"/>
      <c r="D2159" s="102"/>
      <c r="E2159" s="102"/>
      <c r="F2159" s="87"/>
      <c r="G2159" s="87"/>
      <c r="H2159" s="88"/>
      <c r="I2159" s="102"/>
    </row>
    <row r="2160" spans="1:9">
      <c r="B2160"/>
      <c r="C2160"/>
      <c r="D2160"/>
      <c r="E2160"/>
      <c r="F2160" s="87"/>
      <c r="G2160" s="87"/>
      <c r="H2160" s="88"/>
    </row>
    <row r="2161" spans="1:9">
      <c r="B2161"/>
      <c r="C2161"/>
      <c r="D2161"/>
      <c r="E2161"/>
      <c r="F2161" s="87"/>
      <c r="G2161" s="87"/>
      <c r="H2161" s="88"/>
    </row>
    <row r="2162" spans="1:9">
      <c r="A2162" s="102"/>
      <c r="B2162" s="102"/>
      <c r="C2162" s="102"/>
      <c r="D2162" s="102"/>
      <c r="E2162" s="102"/>
      <c r="F2162" s="87"/>
      <c r="G2162" s="87"/>
      <c r="H2162" s="88"/>
      <c r="I2162" s="102"/>
    </row>
    <row r="2163" spans="1:9">
      <c r="A2163" s="102"/>
      <c r="B2163" s="102"/>
      <c r="C2163" s="102"/>
      <c r="D2163" s="102"/>
      <c r="E2163" s="102"/>
      <c r="F2163" s="87"/>
      <c r="G2163" s="87"/>
      <c r="H2163" s="88"/>
      <c r="I2163" s="102"/>
    </row>
    <row r="2164" spans="1:9">
      <c r="A2164" s="102"/>
      <c r="B2164" s="102"/>
      <c r="C2164" s="102"/>
      <c r="D2164" s="102"/>
      <c r="E2164" s="102"/>
      <c r="F2164" s="87"/>
      <c r="G2164" s="87"/>
      <c r="H2164" s="88"/>
      <c r="I2164" s="102"/>
    </row>
    <row r="2165" spans="1:9">
      <c r="B2165"/>
      <c r="C2165"/>
      <c r="D2165"/>
      <c r="E2165"/>
      <c r="F2165" s="87"/>
      <c r="G2165" s="87"/>
      <c r="H2165" s="88"/>
    </row>
    <row r="2166" spans="1:9">
      <c r="B2166"/>
      <c r="C2166"/>
      <c r="D2166"/>
      <c r="E2166"/>
      <c r="F2166" s="87"/>
      <c r="G2166" s="87"/>
      <c r="H2166" s="88"/>
    </row>
    <row r="2167" spans="1:9">
      <c r="B2167"/>
      <c r="C2167"/>
      <c r="D2167"/>
      <c r="E2167"/>
      <c r="F2167" s="87"/>
      <c r="G2167" s="87"/>
      <c r="H2167" s="88"/>
    </row>
    <row r="2168" spans="1:9">
      <c r="B2168"/>
      <c r="C2168"/>
      <c r="D2168"/>
      <c r="E2168"/>
      <c r="F2168" s="87"/>
      <c r="G2168" s="87"/>
      <c r="H2168" s="88"/>
    </row>
    <row r="2169" spans="1:9">
      <c r="B2169"/>
      <c r="C2169"/>
      <c r="D2169"/>
      <c r="E2169"/>
      <c r="F2169" s="87"/>
      <c r="G2169" s="87"/>
      <c r="H2169" s="88"/>
    </row>
    <row r="2170" spans="1:9">
      <c r="A2170" s="102"/>
      <c r="B2170" s="102"/>
      <c r="C2170" s="102"/>
      <c r="D2170" s="102"/>
      <c r="E2170" s="102"/>
      <c r="F2170" s="87"/>
      <c r="G2170" s="87"/>
      <c r="H2170" s="88"/>
      <c r="I2170" s="102"/>
    </row>
    <row r="2171" spans="1:9">
      <c r="B2171"/>
      <c r="C2171"/>
      <c r="D2171"/>
      <c r="E2171"/>
      <c r="F2171" s="87"/>
      <c r="G2171" s="87"/>
      <c r="H2171" s="88"/>
    </row>
    <row r="2172" spans="1:9">
      <c r="A2172" s="102"/>
      <c r="B2172" s="102"/>
      <c r="C2172" s="102"/>
      <c r="D2172" s="102"/>
      <c r="E2172" s="102"/>
      <c r="F2172" s="87"/>
      <c r="G2172" s="87"/>
      <c r="H2172" s="88"/>
      <c r="I2172" s="102"/>
    </row>
    <row r="2173" spans="1:9">
      <c r="B2173"/>
      <c r="C2173"/>
      <c r="D2173"/>
      <c r="E2173"/>
      <c r="F2173" s="87"/>
      <c r="G2173" s="87"/>
      <c r="H2173" s="88"/>
    </row>
    <row r="2174" spans="1:9">
      <c r="B2174"/>
      <c r="C2174"/>
      <c r="D2174"/>
      <c r="E2174"/>
      <c r="F2174" s="87"/>
      <c r="G2174" s="87"/>
      <c r="H2174" s="88"/>
    </row>
    <row r="2175" spans="1:9">
      <c r="A2175" s="102"/>
      <c r="B2175" s="102"/>
      <c r="C2175" s="102"/>
      <c r="D2175" s="102"/>
      <c r="E2175" s="102"/>
      <c r="F2175" s="87"/>
      <c r="G2175" s="87"/>
      <c r="H2175" s="88"/>
      <c r="I2175" s="102"/>
    </row>
    <row r="2176" spans="1:9">
      <c r="A2176" s="102"/>
      <c r="B2176" s="102"/>
      <c r="C2176" s="102"/>
      <c r="D2176" s="102"/>
      <c r="E2176" s="102"/>
      <c r="F2176" s="87"/>
      <c r="G2176" s="87"/>
      <c r="H2176" s="88"/>
      <c r="I2176" s="102"/>
    </row>
    <row r="2177" spans="1:9">
      <c r="B2177"/>
      <c r="C2177"/>
      <c r="D2177"/>
      <c r="E2177"/>
      <c r="F2177" s="87"/>
      <c r="G2177" s="87"/>
      <c r="H2177" s="88"/>
    </row>
    <row r="2178" spans="1:9">
      <c r="A2178" s="102"/>
      <c r="B2178" s="102"/>
      <c r="C2178" s="102"/>
      <c r="D2178" s="102"/>
      <c r="E2178" s="102"/>
      <c r="F2178" s="89"/>
      <c r="G2178" s="89"/>
      <c r="H2178" s="88"/>
      <c r="I2178" s="102"/>
    </row>
    <row r="2179" spans="1:9">
      <c r="B2179"/>
      <c r="C2179"/>
      <c r="D2179"/>
      <c r="E2179"/>
      <c r="F2179" s="87"/>
      <c r="G2179" s="87"/>
      <c r="H2179" s="90"/>
    </row>
    <row r="2180" spans="1:9">
      <c r="A2180" s="102"/>
      <c r="B2180" s="102"/>
      <c r="C2180" s="102"/>
      <c r="D2180" s="102"/>
      <c r="E2180" s="102"/>
      <c r="F2180" s="87"/>
      <c r="G2180" s="87"/>
      <c r="H2180" s="90"/>
      <c r="I2180" s="102"/>
    </row>
    <row r="2181" spans="1:9">
      <c r="B2181"/>
      <c r="C2181"/>
      <c r="D2181"/>
      <c r="E2181"/>
      <c r="F2181" s="87"/>
      <c r="G2181" s="87"/>
      <c r="H2181" s="90"/>
    </row>
    <row r="2182" spans="1:9">
      <c r="B2182"/>
      <c r="C2182"/>
      <c r="D2182"/>
      <c r="E2182"/>
      <c r="F2182" s="87"/>
      <c r="G2182" s="87"/>
      <c r="H2182" s="90"/>
    </row>
    <row r="2183" spans="1:9">
      <c r="A2183" s="102"/>
      <c r="B2183" s="102"/>
      <c r="C2183" s="102"/>
      <c r="D2183" s="102"/>
      <c r="E2183" s="102"/>
      <c r="F2183" s="87"/>
      <c r="G2183" s="87"/>
      <c r="H2183" s="90"/>
      <c r="I2183" s="102"/>
    </row>
    <row r="2184" spans="1:9">
      <c r="B2184"/>
      <c r="C2184"/>
      <c r="D2184"/>
      <c r="E2184"/>
      <c r="F2184" s="87"/>
      <c r="G2184" s="87"/>
      <c r="H2184" s="90"/>
    </row>
    <row r="2185" spans="1:9">
      <c r="A2185" s="102"/>
      <c r="B2185" s="102"/>
      <c r="C2185" s="102"/>
      <c r="D2185" s="102"/>
      <c r="E2185" s="102"/>
      <c r="F2185" s="87"/>
      <c r="G2185" s="87"/>
      <c r="H2185" s="90"/>
      <c r="I2185" s="102"/>
    </row>
    <row r="2186" spans="1:9">
      <c r="B2186"/>
      <c r="C2186"/>
      <c r="D2186"/>
      <c r="E2186"/>
      <c r="F2186" s="87"/>
      <c r="G2186" s="87"/>
      <c r="H2186" s="90"/>
    </row>
    <row r="2187" spans="1:9">
      <c r="B2187"/>
      <c r="C2187"/>
      <c r="D2187"/>
      <c r="E2187"/>
      <c r="F2187" s="87"/>
      <c r="G2187" s="87"/>
      <c r="H2187" s="90"/>
    </row>
    <row r="2188" spans="1:9">
      <c r="A2188" s="102"/>
      <c r="B2188" s="102"/>
      <c r="C2188" s="102"/>
      <c r="D2188" s="102"/>
      <c r="E2188" s="102"/>
      <c r="F2188" s="89"/>
      <c r="G2188" s="89"/>
      <c r="H2188" s="90"/>
      <c r="I2188" s="102"/>
    </row>
    <row r="2189" spans="1:9">
      <c r="B2189"/>
      <c r="C2189"/>
      <c r="D2189"/>
      <c r="E2189"/>
      <c r="F2189" s="87"/>
      <c r="G2189" s="87"/>
      <c r="H2189" s="90"/>
    </row>
    <row r="2190" spans="1:9">
      <c r="A2190" s="102"/>
      <c r="B2190" s="102"/>
      <c r="C2190" s="102"/>
      <c r="D2190" s="102"/>
      <c r="E2190" s="102"/>
      <c r="F2190" s="87"/>
      <c r="G2190" s="87"/>
      <c r="H2190" s="90"/>
      <c r="I2190" s="102"/>
    </row>
    <row r="2191" spans="1:9">
      <c r="B2191"/>
      <c r="C2191"/>
      <c r="D2191"/>
      <c r="E2191"/>
      <c r="F2191" s="87"/>
      <c r="G2191" s="87"/>
      <c r="H2191" s="90"/>
    </row>
    <row r="2192" spans="1:9">
      <c r="A2192" s="102"/>
      <c r="B2192" s="102"/>
      <c r="C2192" s="102"/>
      <c r="D2192" s="102"/>
      <c r="E2192" s="102"/>
      <c r="F2192" s="87"/>
      <c r="G2192" s="87"/>
      <c r="H2192" s="90"/>
      <c r="I2192" s="102"/>
    </row>
    <row r="2193" spans="1:9">
      <c r="B2193"/>
      <c r="C2193"/>
      <c r="D2193"/>
      <c r="E2193"/>
      <c r="F2193" s="87"/>
      <c r="G2193" s="87"/>
      <c r="H2193" s="90"/>
    </row>
    <row r="2194" spans="1:9">
      <c r="A2194" s="102"/>
      <c r="B2194" s="102"/>
      <c r="C2194" s="102"/>
      <c r="D2194" s="102"/>
      <c r="E2194" s="102"/>
      <c r="F2194" s="87"/>
      <c r="G2194" s="87"/>
      <c r="H2194" s="90"/>
      <c r="I2194" s="102"/>
    </row>
    <row r="2195" spans="1:9">
      <c r="B2195"/>
      <c r="C2195"/>
      <c r="D2195"/>
      <c r="E2195"/>
      <c r="F2195" s="87"/>
      <c r="G2195" s="87"/>
      <c r="H2195" s="90"/>
    </row>
    <row r="2196" spans="1:9">
      <c r="B2196"/>
      <c r="C2196"/>
      <c r="D2196"/>
      <c r="E2196"/>
      <c r="F2196" s="87"/>
      <c r="G2196" s="87"/>
      <c r="H2196" s="90"/>
    </row>
    <row r="2197" spans="1:9">
      <c r="B2197"/>
      <c r="C2197"/>
      <c r="D2197"/>
      <c r="E2197"/>
      <c r="F2197" s="87"/>
      <c r="G2197" s="87"/>
      <c r="H2197" s="90"/>
    </row>
    <row r="2198" spans="1:9">
      <c r="B2198"/>
      <c r="C2198"/>
      <c r="D2198"/>
      <c r="E2198"/>
      <c r="F2198" s="87"/>
      <c r="G2198" s="87"/>
      <c r="H2198" s="90"/>
    </row>
    <row r="2199" spans="1:9">
      <c r="A2199" s="102"/>
      <c r="B2199" s="102"/>
      <c r="C2199" s="102"/>
      <c r="D2199" s="102"/>
      <c r="E2199" s="102"/>
      <c r="F2199" s="87"/>
      <c r="G2199" s="87"/>
      <c r="H2199" s="88"/>
      <c r="I2199" s="102"/>
    </row>
    <row r="2200" spans="1:9">
      <c r="B2200"/>
      <c r="C2200"/>
      <c r="D2200"/>
      <c r="E2200"/>
      <c r="F2200" s="87"/>
      <c r="G2200" s="87"/>
      <c r="H2200" s="90"/>
    </row>
    <row r="2201" spans="1:9">
      <c r="A2201" s="102"/>
      <c r="B2201" s="102"/>
      <c r="C2201" s="102"/>
      <c r="D2201" s="102"/>
      <c r="E2201" s="102"/>
      <c r="F2201" s="87"/>
      <c r="G2201" s="87"/>
      <c r="H2201" s="88"/>
      <c r="I2201" s="102"/>
    </row>
    <row r="2202" spans="1:9">
      <c r="A2202" s="102"/>
      <c r="B2202" s="102"/>
      <c r="C2202" s="102"/>
      <c r="D2202" s="102"/>
      <c r="E2202" s="102"/>
      <c r="F2202" s="87"/>
      <c r="G2202" s="87"/>
      <c r="H2202" s="90"/>
      <c r="I2202" s="102"/>
    </row>
    <row r="2203" spans="1:9">
      <c r="A2203" s="102"/>
      <c r="B2203" s="102"/>
      <c r="C2203" s="102"/>
      <c r="D2203" s="102"/>
      <c r="E2203" s="102"/>
      <c r="F2203" s="87"/>
      <c r="G2203" s="87"/>
      <c r="H2203" s="90"/>
      <c r="I2203" s="102"/>
    </row>
    <row r="2204" spans="1:9">
      <c r="A2204" s="102"/>
      <c r="B2204" s="102"/>
      <c r="C2204" s="102"/>
      <c r="D2204" s="102"/>
      <c r="E2204" s="102"/>
      <c r="F2204" s="87"/>
      <c r="G2204" s="87"/>
      <c r="H2204" s="90"/>
      <c r="I2204" s="102"/>
    </row>
    <row r="2205" spans="1:9">
      <c r="A2205" s="102"/>
      <c r="B2205" s="102"/>
      <c r="C2205" s="102"/>
      <c r="D2205" s="102"/>
      <c r="E2205" s="102"/>
      <c r="F2205" s="89"/>
      <c r="G2205" s="89"/>
      <c r="H2205" s="90"/>
      <c r="I2205" s="102"/>
    </row>
    <row r="2206" spans="1:9">
      <c r="B2206"/>
      <c r="C2206"/>
      <c r="D2206"/>
      <c r="E2206"/>
      <c r="F2206" s="87"/>
      <c r="G2206" s="87"/>
      <c r="H2206" s="90"/>
    </row>
    <row r="2207" spans="1:9">
      <c r="B2207"/>
      <c r="C2207"/>
      <c r="D2207"/>
      <c r="E2207"/>
      <c r="F2207" s="87"/>
      <c r="G2207" s="87"/>
      <c r="H2207" s="90"/>
    </row>
    <row r="2208" spans="1:9">
      <c r="A2208" s="102"/>
      <c r="B2208" s="102"/>
      <c r="C2208" s="102"/>
      <c r="D2208" s="102"/>
      <c r="E2208" s="102"/>
      <c r="F2208" s="89"/>
      <c r="G2208" s="89"/>
      <c r="H2208" s="90"/>
      <c r="I2208" s="102"/>
    </row>
    <row r="2209" spans="1:86">
      <c r="A2209" s="102"/>
      <c r="B2209" s="102"/>
      <c r="C2209" s="102"/>
      <c r="D2209" s="102"/>
      <c r="E2209" s="102"/>
      <c r="F2209" s="89"/>
      <c r="G2209" s="89"/>
      <c r="H2209" s="90"/>
      <c r="I2209" s="102"/>
    </row>
    <row r="2210" spans="1:86">
      <c r="A2210" s="102"/>
      <c r="B2210" s="102"/>
      <c r="C2210" s="102"/>
      <c r="D2210" s="102"/>
      <c r="E2210" s="102"/>
      <c r="F2210" s="89"/>
      <c r="G2210" s="89"/>
      <c r="H2210" s="90"/>
      <c r="I2210" s="102"/>
    </row>
    <row r="2211" spans="1:86">
      <c r="B2211"/>
      <c r="C2211"/>
      <c r="D2211"/>
      <c r="E2211"/>
      <c r="F2211" s="87"/>
      <c r="G2211" s="87"/>
      <c r="H2211" s="90"/>
    </row>
    <row r="2212" spans="1:86">
      <c r="B2212"/>
      <c r="C2212"/>
      <c r="D2212"/>
      <c r="E2212"/>
      <c r="F2212" s="87"/>
      <c r="G2212" s="87"/>
      <c r="H2212" s="90"/>
    </row>
    <row r="2213" spans="1:86">
      <c r="B2213"/>
      <c r="C2213"/>
      <c r="D2213"/>
      <c r="E2213"/>
      <c r="F2213" s="87"/>
      <c r="G2213" s="87"/>
      <c r="H2213" s="90"/>
    </row>
    <row r="2214" spans="1:86">
      <c r="A2214" s="102"/>
      <c r="B2214" s="102"/>
      <c r="C2214" s="102"/>
      <c r="D2214" s="102"/>
      <c r="E2214" s="102"/>
      <c r="F2214" s="87"/>
      <c r="G2214" s="87"/>
      <c r="H2214" s="90"/>
      <c r="I2214" s="102"/>
    </row>
    <row r="2215" spans="1:86">
      <c r="B2215"/>
      <c r="C2215"/>
      <c r="D2215"/>
      <c r="E2215"/>
      <c r="F2215" s="87"/>
      <c r="G2215" s="87"/>
      <c r="H2215" s="90"/>
    </row>
    <row r="2216" spans="1:86">
      <c r="B2216"/>
      <c r="C2216"/>
      <c r="D2216"/>
      <c r="E2216"/>
      <c r="F2216" s="87"/>
      <c r="G2216" s="87"/>
      <c r="H2216" s="90"/>
    </row>
    <row r="2217" spans="1:86">
      <c r="A2217" s="102"/>
      <c r="B2217" s="102"/>
      <c r="C2217" s="102"/>
      <c r="D2217" s="102"/>
      <c r="E2217" s="102"/>
      <c r="F2217" s="87"/>
      <c r="G2217" s="87"/>
      <c r="H2217" s="90"/>
      <c r="I2217" s="102"/>
    </row>
    <row r="2218" spans="1:86">
      <c r="B2218"/>
      <c r="C2218"/>
      <c r="D2218"/>
      <c r="E2218"/>
      <c r="F2218" s="87"/>
      <c r="G2218" s="87"/>
      <c r="H2218" s="90"/>
    </row>
    <row r="2219" spans="1:86">
      <c r="B2219"/>
      <c r="C2219"/>
      <c r="D2219"/>
      <c r="E2219"/>
      <c r="F2219" s="87"/>
      <c r="G2219" s="87"/>
      <c r="H2219" s="90"/>
    </row>
    <row r="2220" spans="1:86" s="95" customFormat="1" ht="12" customHeight="1">
      <c r="A2220"/>
      <c r="B2220"/>
      <c r="C2220"/>
      <c r="D2220"/>
      <c r="E2220"/>
      <c r="F2220" s="87"/>
      <c r="G2220" s="87"/>
      <c r="H2220" s="90"/>
      <c r="I2220"/>
      <c r="J2220"/>
      <c r="K2220"/>
      <c r="L2220"/>
      <c r="M2220"/>
      <c r="N2220"/>
      <c r="O2220"/>
      <c r="P2220"/>
      <c r="Q2220"/>
      <c r="R2220"/>
      <c r="S2220"/>
      <c r="T2220"/>
      <c r="U2220"/>
      <c r="V2220"/>
      <c r="W2220"/>
      <c r="X2220"/>
      <c r="Y2220"/>
      <c r="Z2220"/>
      <c r="AA2220"/>
      <c r="AB2220"/>
      <c r="AC2220"/>
      <c r="AD2220"/>
      <c r="AE2220"/>
      <c r="AF2220"/>
      <c r="AG2220"/>
      <c r="AH2220"/>
      <c r="AI2220"/>
      <c r="AJ2220"/>
      <c r="AK2220"/>
      <c r="AL2220"/>
      <c r="AM2220"/>
      <c r="AN2220"/>
      <c r="AO2220"/>
      <c r="AP2220"/>
      <c r="AQ2220"/>
      <c r="AR2220"/>
      <c r="AS2220"/>
      <c r="AT2220"/>
      <c r="AU2220"/>
      <c r="AV2220"/>
      <c r="AW2220"/>
      <c r="AX2220"/>
      <c r="AY2220"/>
      <c r="AZ2220"/>
      <c r="BA2220"/>
      <c r="BB2220"/>
      <c r="BC2220"/>
      <c r="BD2220"/>
      <c r="BE2220"/>
      <c r="BF2220"/>
      <c r="BG2220"/>
      <c r="BH2220"/>
      <c r="BI2220"/>
      <c r="BJ2220"/>
      <c r="BK2220"/>
      <c r="BL2220"/>
      <c r="BM2220"/>
      <c r="BN2220"/>
      <c r="BO2220"/>
      <c r="BP2220"/>
      <c r="BQ2220"/>
      <c r="BR2220"/>
      <c r="BS2220"/>
      <c r="BT2220"/>
      <c r="BU2220"/>
      <c r="BV2220"/>
      <c r="BW2220"/>
      <c r="BX2220"/>
      <c r="BY2220"/>
      <c r="BZ2220"/>
      <c r="CA2220"/>
      <c r="CB2220"/>
      <c r="CC2220"/>
      <c r="CD2220"/>
      <c r="CE2220"/>
      <c r="CF2220"/>
      <c r="CG2220"/>
      <c r="CH2220"/>
    </row>
    <row r="2221" spans="1:86">
      <c r="B2221"/>
      <c r="C2221"/>
      <c r="D2221"/>
      <c r="E2221"/>
      <c r="F2221" s="87"/>
      <c r="G2221" s="87"/>
      <c r="H2221" s="90"/>
    </row>
    <row r="2222" spans="1:86">
      <c r="A2222" s="102"/>
      <c r="B2222" s="102"/>
      <c r="C2222" s="102"/>
      <c r="D2222" s="102"/>
      <c r="E2222" s="102"/>
      <c r="F2222" s="87"/>
      <c r="G2222" s="87"/>
      <c r="H2222" s="90"/>
      <c r="I2222" s="102"/>
    </row>
    <row r="2223" spans="1:86">
      <c r="B2223"/>
      <c r="C2223"/>
      <c r="D2223"/>
      <c r="E2223"/>
      <c r="F2223" s="87"/>
      <c r="G2223" s="87"/>
      <c r="H2223" s="90"/>
    </row>
    <row r="2224" spans="1:86">
      <c r="B2224"/>
      <c r="C2224"/>
      <c r="D2224"/>
      <c r="E2224"/>
      <c r="F2224" s="87"/>
      <c r="G2224" s="87"/>
      <c r="H2224" s="90"/>
    </row>
    <row r="2225" spans="1:9">
      <c r="A2225" s="102"/>
      <c r="B2225" s="102"/>
      <c r="C2225" s="102"/>
      <c r="D2225" s="102"/>
      <c r="E2225" s="102"/>
      <c r="F2225" s="87"/>
      <c r="G2225" s="87"/>
      <c r="H2225" s="90"/>
      <c r="I2225" s="102"/>
    </row>
    <row r="2226" spans="1:9">
      <c r="A2226" s="102"/>
      <c r="B2226" s="102"/>
      <c r="C2226" s="102"/>
      <c r="D2226" s="102"/>
      <c r="E2226" s="102"/>
      <c r="F2226" s="87"/>
      <c r="G2226" s="87"/>
      <c r="H2226" s="90"/>
      <c r="I2226" s="102"/>
    </row>
    <row r="2227" spans="1:9">
      <c r="A2227" s="102"/>
      <c r="B2227" s="102"/>
      <c r="C2227" s="102"/>
      <c r="D2227" s="102"/>
      <c r="E2227" s="102"/>
      <c r="F2227" s="87"/>
      <c r="G2227" s="87"/>
      <c r="H2227" s="90"/>
      <c r="I2227" s="102"/>
    </row>
    <row r="2228" spans="1:9">
      <c r="A2228" s="102"/>
      <c r="B2228" s="102"/>
      <c r="C2228" s="102"/>
      <c r="D2228" s="102"/>
      <c r="E2228" s="102"/>
      <c r="F2228" s="87"/>
      <c r="G2228" s="87"/>
      <c r="H2228" s="90"/>
      <c r="I2228" s="102"/>
    </row>
    <row r="2229" spans="1:9">
      <c r="A2229" s="102"/>
      <c r="B2229" s="102"/>
      <c r="C2229" s="102"/>
      <c r="D2229" s="102"/>
      <c r="E2229" s="102"/>
      <c r="F2229" s="87"/>
      <c r="G2229" s="87"/>
      <c r="H2229" s="90"/>
      <c r="I2229" s="102"/>
    </row>
    <row r="2230" spans="1:9">
      <c r="A2230" s="102"/>
      <c r="B2230" s="102"/>
      <c r="C2230" s="102"/>
      <c r="D2230" s="102"/>
      <c r="E2230" s="102"/>
      <c r="F2230" s="89"/>
      <c r="G2230" s="89"/>
      <c r="H2230" s="90"/>
      <c r="I2230" s="102"/>
    </row>
    <row r="2231" spans="1:9">
      <c r="A2231" s="102"/>
      <c r="B2231" s="102"/>
      <c r="C2231" s="102"/>
      <c r="D2231" s="102"/>
      <c r="E2231" s="102"/>
      <c r="F2231" s="87"/>
      <c r="G2231" s="87"/>
      <c r="H2231" s="90"/>
      <c r="I2231" s="102"/>
    </row>
    <row r="2232" spans="1:9">
      <c r="A2232" s="102"/>
      <c r="B2232" s="102"/>
      <c r="C2232" s="102"/>
      <c r="D2232" s="102"/>
      <c r="E2232" s="102"/>
      <c r="F2232" s="89"/>
      <c r="G2232" s="89"/>
      <c r="H2232" s="90"/>
      <c r="I2232" s="102"/>
    </row>
    <row r="2233" spans="1:9">
      <c r="A2233" s="102"/>
      <c r="B2233" s="102"/>
      <c r="C2233" s="102"/>
      <c r="D2233" s="102"/>
      <c r="E2233" s="102"/>
      <c r="F2233" s="87"/>
      <c r="G2233" s="87"/>
      <c r="H2233" s="90"/>
      <c r="I2233" s="102"/>
    </row>
    <row r="2234" spans="1:9">
      <c r="A2234" s="102"/>
      <c r="B2234" s="102"/>
      <c r="C2234" s="102"/>
      <c r="D2234" s="102"/>
      <c r="E2234" s="102"/>
      <c r="F2234" s="87"/>
      <c r="G2234" s="87"/>
      <c r="H2234" s="90"/>
      <c r="I2234" s="102"/>
    </row>
    <row r="2235" spans="1:9">
      <c r="A2235" s="102"/>
      <c r="B2235" s="102"/>
      <c r="C2235" s="102"/>
      <c r="D2235" s="102"/>
      <c r="E2235" s="102"/>
      <c r="F2235" s="87"/>
      <c r="G2235" s="87"/>
      <c r="H2235" s="90"/>
      <c r="I2235" s="102"/>
    </row>
    <row r="2236" spans="1:9">
      <c r="A2236" s="102"/>
      <c r="B2236" s="102"/>
      <c r="C2236" s="102"/>
      <c r="D2236" s="102"/>
      <c r="E2236" s="102"/>
      <c r="F2236" s="87"/>
      <c r="G2236" s="87"/>
      <c r="H2236" s="90"/>
      <c r="I2236" s="102"/>
    </row>
    <row r="2237" spans="1:9">
      <c r="A2237" s="102"/>
      <c r="B2237" s="102"/>
      <c r="C2237" s="102"/>
      <c r="D2237" s="102"/>
      <c r="E2237" s="102"/>
      <c r="F2237" s="87"/>
      <c r="G2237" s="87"/>
      <c r="H2237" s="90"/>
      <c r="I2237" s="102"/>
    </row>
    <row r="2238" spans="1:9">
      <c r="A2238" s="102"/>
      <c r="B2238" s="102"/>
      <c r="C2238" s="102"/>
      <c r="D2238" s="102"/>
      <c r="E2238" s="102"/>
      <c r="F2238" s="87"/>
      <c r="G2238" s="87"/>
      <c r="H2238" s="90"/>
      <c r="I2238" s="102"/>
    </row>
    <row r="2239" spans="1:9">
      <c r="A2239" s="102"/>
      <c r="B2239" s="102"/>
      <c r="C2239" s="102"/>
      <c r="D2239" s="102"/>
      <c r="E2239" s="102"/>
      <c r="F2239" s="87"/>
      <c r="G2239" s="87"/>
      <c r="H2239" s="90"/>
      <c r="I2239" s="102"/>
    </row>
    <row r="2240" spans="1:9">
      <c r="A2240" s="102"/>
      <c r="B2240" s="102"/>
      <c r="C2240" s="102"/>
      <c r="D2240" s="102"/>
      <c r="E2240" s="102"/>
      <c r="F2240" s="87"/>
      <c r="G2240" s="87"/>
      <c r="H2240" s="90"/>
      <c r="I2240" s="102"/>
    </row>
    <row r="2241" spans="1:9">
      <c r="A2241" s="102"/>
      <c r="B2241" s="102"/>
      <c r="C2241" s="102"/>
      <c r="D2241" s="102"/>
      <c r="E2241" s="102"/>
      <c r="F2241" s="87"/>
      <c r="G2241" s="87"/>
      <c r="H2241" s="90"/>
      <c r="I2241" s="102"/>
    </row>
    <row r="2242" spans="1:9">
      <c r="A2242" s="102"/>
      <c r="B2242" s="102"/>
      <c r="C2242" s="102"/>
      <c r="D2242" s="102"/>
      <c r="E2242" s="102"/>
      <c r="F2242" s="87"/>
      <c r="G2242" s="87"/>
      <c r="H2242" s="90"/>
      <c r="I2242" s="102"/>
    </row>
    <row r="2243" spans="1:9">
      <c r="A2243" s="102"/>
      <c r="B2243" s="102"/>
      <c r="C2243" s="102"/>
      <c r="D2243" s="102"/>
      <c r="E2243" s="102"/>
      <c r="F2243" s="87"/>
      <c r="G2243" s="87"/>
      <c r="H2243" s="90"/>
      <c r="I2243" s="102"/>
    </row>
    <row r="2244" spans="1:9">
      <c r="A2244" s="102"/>
      <c r="B2244" s="102"/>
      <c r="C2244" s="102"/>
      <c r="D2244" s="102"/>
      <c r="E2244" s="102"/>
      <c r="F2244" s="87"/>
      <c r="G2244" s="87"/>
      <c r="H2244" s="90"/>
      <c r="I2244" s="102"/>
    </row>
    <row r="2245" spans="1:9">
      <c r="A2245" s="102"/>
      <c r="B2245" s="102"/>
      <c r="C2245" s="102"/>
      <c r="D2245" s="102"/>
      <c r="E2245" s="102"/>
      <c r="F2245" s="87"/>
      <c r="G2245" s="87"/>
      <c r="H2245" s="90"/>
      <c r="I2245" s="102"/>
    </row>
    <row r="2246" spans="1:9">
      <c r="A2246" s="102"/>
      <c r="B2246" s="102"/>
      <c r="C2246" s="102"/>
      <c r="D2246" s="102"/>
      <c r="E2246" s="102"/>
      <c r="F2246" s="87"/>
      <c r="G2246" s="87"/>
      <c r="H2246" s="90"/>
      <c r="I2246" s="102"/>
    </row>
    <row r="2247" spans="1:9">
      <c r="A2247" s="102"/>
      <c r="B2247" s="102"/>
      <c r="C2247" s="102"/>
      <c r="D2247" s="102"/>
      <c r="E2247" s="102"/>
      <c r="F2247" s="87"/>
      <c r="G2247" s="87"/>
      <c r="H2247" s="90"/>
      <c r="I2247" s="102"/>
    </row>
    <row r="2248" spans="1:9">
      <c r="A2248" s="102"/>
      <c r="B2248" s="102"/>
      <c r="C2248" s="102"/>
      <c r="D2248" s="102"/>
      <c r="E2248" s="102"/>
      <c r="F2248" s="87"/>
      <c r="G2248" s="87"/>
      <c r="H2248" s="90"/>
      <c r="I2248" s="102"/>
    </row>
    <row r="2249" spans="1:9">
      <c r="A2249" s="102"/>
      <c r="B2249" s="102"/>
      <c r="C2249" s="102"/>
      <c r="D2249" s="102"/>
      <c r="E2249" s="102"/>
      <c r="F2249" s="89"/>
      <c r="G2249" s="89"/>
      <c r="H2249" s="90"/>
      <c r="I2249" s="102"/>
    </row>
    <row r="2250" spans="1:9">
      <c r="A2250" s="102"/>
      <c r="B2250" s="102"/>
      <c r="C2250" s="102"/>
      <c r="D2250" s="102"/>
      <c r="E2250" s="102"/>
      <c r="F2250" s="87"/>
      <c r="G2250" s="87"/>
      <c r="H2250" s="90"/>
      <c r="I2250" s="102"/>
    </row>
    <row r="2251" spans="1:9">
      <c r="A2251" s="102"/>
      <c r="B2251" s="102"/>
      <c r="C2251" s="102"/>
      <c r="D2251" s="102"/>
      <c r="E2251" s="102"/>
      <c r="F2251" s="87"/>
      <c r="G2251" s="87"/>
      <c r="H2251" s="90"/>
      <c r="I2251" s="102"/>
    </row>
    <row r="2252" spans="1:9">
      <c r="A2252" s="102"/>
      <c r="B2252" s="102"/>
      <c r="C2252" s="102"/>
      <c r="D2252" s="102"/>
      <c r="E2252" s="102"/>
      <c r="F2252" s="87"/>
      <c r="G2252" s="87"/>
      <c r="H2252" s="90"/>
      <c r="I2252" s="102"/>
    </row>
    <row r="2253" spans="1:9">
      <c r="A2253" s="102"/>
      <c r="B2253" s="102"/>
      <c r="C2253" s="102"/>
      <c r="D2253" s="102"/>
      <c r="E2253" s="102"/>
      <c r="F2253" s="87"/>
      <c r="G2253" s="87"/>
      <c r="H2253" s="90"/>
      <c r="I2253" s="102"/>
    </row>
    <row r="2254" spans="1:9">
      <c r="A2254" s="102"/>
      <c r="B2254" s="102"/>
      <c r="C2254" s="102"/>
      <c r="D2254" s="102"/>
      <c r="E2254" s="102"/>
      <c r="F2254" s="87"/>
      <c r="G2254" s="87"/>
      <c r="H2254" s="90"/>
      <c r="I2254" s="102"/>
    </row>
    <row r="2255" spans="1:9">
      <c r="A2255" s="102"/>
      <c r="B2255" s="102"/>
      <c r="C2255" s="102"/>
      <c r="D2255" s="102"/>
      <c r="E2255" s="102"/>
      <c r="F2255" s="89"/>
      <c r="G2255" s="89"/>
      <c r="H2255" s="90"/>
      <c r="I2255" s="102"/>
    </row>
    <row r="2256" spans="1:9">
      <c r="A2256" s="102"/>
      <c r="B2256" s="102"/>
      <c r="C2256" s="102"/>
      <c r="D2256" s="102"/>
      <c r="E2256" s="102"/>
      <c r="F2256" s="87"/>
      <c r="G2256" s="87"/>
      <c r="H2256" s="90"/>
      <c r="I2256" s="102"/>
    </row>
    <row r="2257" spans="1:9">
      <c r="A2257" s="102"/>
      <c r="B2257" s="102"/>
      <c r="C2257" s="102"/>
      <c r="D2257" s="102"/>
      <c r="E2257" s="102"/>
      <c r="F2257" s="89"/>
      <c r="G2257" s="89"/>
      <c r="H2257" s="90"/>
      <c r="I2257" s="102"/>
    </row>
    <row r="2258" spans="1:9">
      <c r="A2258" s="102"/>
      <c r="B2258" s="102"/>
      <c r="C2258" s="102"/>
      <c r="D2258" s="102"/>
      <c r="E2258" s="102"/>
      <c r="F2258" s="89"/>
      <c r="G2258" s="89"/>
      <c r="H2258" s="90"/>
      <c r="I2258" s="102"/>
    </row>
    <row r="2259" spans="1:9">
      <c r="A2259" s="102"/>
      <c r="B2259" s="102"/>
      <c r="C2259" s="102"/>
      <c r="D2259" s="102"/>
      <c r="E2259" s="102"/>
      <c r="F2259" s="87"/>
      <c r="G2259" s="87"/>
      <c r="H2259" s="90"/>
      <c r="I2259" s="102"/>
    </row>
    <row r="2260" spans="1:9">
      <c r="A2260" s="102"/>
      <c r="B2260" s="102"/>
      <c r="C2260" s="102"/>
      <c r="D2260" s="102"/>
      <c r="E2260" s="102"/>
      <c r="F2260" s="87"/>
      <c r="G2260" s="87"/>
      <c r="H2260" s="90"/>
      <c r="I2260" s="102"/>
    </row>
    <row r="2261" spans="1:9">
      <c r="A2261" s="102"/>
      <c r="B2261" s="102"/>
      <c r="C2261" s="102"/>
      <c r="D2261" s="102"/>
      <c r="E2261" s="102"/>
      <c r="F2261" s="89"/>
      <c r="G2261" s="89"/>
      <c r="H2261" s="90"/>
      <c r="I2261" s="102"/>
    </row>
    <row r="2262" spans="1:9">
      <c r="A2262" s="102"/>
      <c r="B2262" s="102"/>
      <c r="C2262" s="102"/>
      <c r="D2262" s="102"/>
      <c r="E2262" s="102"/>
      <c r="F2262" s="89"/>
      <c r="G2262" s="89"/>
      <c r="H2262" s="90"/>
      <c r="I2262" s="102"/>
    </row>
    <row r="2263" spans="1:9">
      <c r="A2263" s="102"/>
      <c r="B2263" s="102"/>
      <c r="C2263" s="102"/>
      <c r="D2263" s="102"/>
      <c r="E2263" s="102"/>
      <c r="F2263" s="87"/>
      <c r="G2263" s="87"/>
      <c r="H2263" s="90"/>
      <c r="I2263" s="102"/>
    </row>
    <row r="2264" spans="1:9">
      <c r="A2264" s="102"/>
      <c r="B2264" s="102"/>
      <c r="C2264" s="102"/>
      <c r="D2264" s="102"/>
      <c r="E2264" s="102"/>
      <c r="F2264" s="87"/>
      <c r="G2264" s="87"/>
      <c r="H2264" s="90"/>
      <c r="I2264" s="102"/>
    </row>
    <row r="2265" spans="1:9">
      <c r="A2265" s="102"/>
      <c r="B2265" s="102"/>
      <c r="C2265" s="102"/>
      <c r="D2265" s="102"/>
      <c r="E2265" s="102"/>
      <c r="F2265" s="87"/>
      <c r="G2265" s="87"/>
      <c r="H2265" s="90"/>
      <c r="I2265" s="102"/>
    </row>
    <row r="2266" spans="1:9">
      <c r="A2266" s="102"/>
      <c r="B2266" s="102"/>
      <c r="C2266" s="102"/>
      <c r="D2266" s="102"/>
      <c r="E2266" s="102"/>
      <c r="F2266" s="87"/>
      <c r="G2266" s="87"/>
      <c r="H2266" s="90"/>
      <c r="I2266" s="102"/>
    </row>
    <row r="2267" spans="1:9">
      <c r="A2267" s="102"/>
      <c r="B2267" s="102"/>
      <c r="C2267" s="102"/>
      <c r="D2267" s="102"/>
      <c r="E2267" s="102"/>
      <c r="F2267" s="87"/>
      <c r="G2267" s="87"/>
      <c r="H2267" s="90"/>
      <c r="I2267" s="102"/>
    </row>
    <row r="2268" spans="1:9">
      <c r="A2268" s="102"/>
      <c r="B2268" s="102"/>
      <c r="C2268" s="102"/>
      <c r="D2268" s="102"/>
      <c r="E2268" s="102"/>
      <c r="F2268" s="87"/>
      <c r="G2268" s="87"/>
      <c r="H2268" s="90"/>
      <c r="I2268" s="102"/>
    </row>
    <row r="2269" spans="1:9">
      <c r="A2269" s="102"/>
      <c r="B2269" s="102"/>
      <c r="C2269" s="102"/>
      <c r="D2269" s="102"/>
      <c r="E2269" s="102"/>
      <c r="F2269" s="87"/>
      <c r="G2269" s="87"/>
      <c r="H2269" s="90"/>
      <c r="I2269" s="102"/>
    </row>
    <row r="2270" spans="1:9">
      <c r="A2270" s="102"/>
      <c r="B2270" s="102"/>
      <c r="C2270" s="102"/>
      <c r="D2270" s="102"/>
      <c r="E2270" s="102"/>
      <c r="F2270" s="87"/>
      <c r="G2270" s="87"/>
      <c r="H2270" s="90"/>
      <c r="I2270" s="102"/>
    </row>
    <row r="2271" spans="1:9">
      <c r="A2271" s="102"/>
      <c r="B2271" s="102"/>
      <c r="C2271" s="102"/>
      <c r="D2271" s="102"/>
      <c r="E2271" s="102"/>
      <c r="F2271" s="87"/>
      <c r="G2271" s="87"/>
      <c r="H2271" s="90"/>
      <c r="I2271" s="102"/>
    </row>
    <row r="2272" spans="1:9">
      <c r="A2272" s="102"/>
      <c r="B2272" s="102"/>
      <c r="C2272" s="102"/>
      <c r="D2272" s="102"/>
      <c r="E2272" s="102"/>
      <c r="F2272" s="89"/>
      <c r="G2272" s="89"/>
      <c r="H2272" s="90"/>
      <c r="I2272" s="102"/>
    </row>
    <row r="2273" spans="1:9">
      <c r="A2273" s="102"/>
      <c r="B2273" s="102"/>
      <c r="C2273" s="102"/>
      <c r="D2273" s="102"/>
      <c r="E2273" s="102"/>
      <c r="F2273" s="87"/>
      <c r="G2273" s="87"/>
      <c r="H2273" s="90"/>
      <c r="I2273" s="102"/>
    </row>
    <row r="2274" spans="1:9">
      <c r="A2274" s="102"/>
      <c r="B2274" s="102"/>
      <c r="C2274" s="102"/>
      <c r="D2274" s="102"/>
      <c r="E2274" s="102"/>
      <c r="F2274" s="89"/>
      <c r="G2274" s="89"/>
      <c r="H2274" s="90"/>
      <c r="I2274" s="102"/>
    </row>
    <row r="2275" spans="1:9">
      <c r="A2275" s="102"/>
      <c r="B2275" s="102"/>
      <c r="C2275" s="102"/>
      <c r="D2275" s="102"/>
      <c r="E2275" s="102"/>
      <c r="F2275" s="87"/>
      <c r="G2275" s="87"/>
      <c r="H2275" s="90"/>
      <c r="I2275" s="102"/>
    </row>
    <row r="2276" spans="1:9">
      <c r="A2276" s="102"/>
      <c r="B2276" s="102"/>
      <c r="C2276" s="102"/>
      <c r="D2276" s="102"/>
      <c r="E2276" s="102"/>
      <c r="F2276" s="87"/>
      <c r="G2276" s="87"/>
      <c r="H2276" s="90"/>
      <c r="I2276" s="102"/>
    </row>
    <row r="2277" spans="1:9">
      <c r="A2277" s="102"/>
      <c r="B2277" s="102"/>
      <c r="C2277" s="102"/>
      <c r="D2277" s="102"/>
      <c r="E2277" s="102"/>
      <c r="F2277" s="87"/>
      <c r="G2277" s="87"/>
      <c r="H2277" s="90"/>
      <c r="I2277" s="102"/>
    </row>
    <row r="2278" spans="1:9">
      <c r="A2278" s="102"/>
      <c r="B2278" s="102"/>
      <c r="C2278" s="102"/>
      <c r="D2278" s="102"/>
      <c r="E2278" s="102"/>
      <c r="F2278" s="89"/>
      <c r="G2278" s="89"/>
      <c r="H2278" s="90"/>
      <c r="I2278" s="102"/>
    </row>
    <row r="2279" spans="1:9">
      <c r="A2279" s="102"/>
      <c r="B2279" s="102"/>
      <c r="C2279" s="102"/>
      <c r="D2279" s="102"/>
      <c r="E2279" s="102"/>
      <c r="F2279" s="87"/>
      <c r="G2279" s="87"/>
      <c r="H2279" s="90"/>
      <c r="I2279" s="102"/>
    </row>
    <row r="2280" spans="1:9">
      <c r="A2280" s="102"/>
      <c r="B2280" s="102"/>
      <c r="C2280" s="102"/>
      <c r="D2280" s="102"/>
      <c r="E2280" s="102"/>
      <c r="F2280" s="87"/>
      <c r="G2280" s="87"/>
      <c r="H2280" s="90"/>
      <c r="I2280" s="102"/>
    </row>
    <row r="2281" spans="1:9">
      <c r="A2281" s="102"/>
      <c r="B2281" s="102"/>
      <c r="C2281" s="102"/>
      <c r="D2281" s="102"/>
      <c r="E2281" s="102"/>
      <c r="F2281" s="87"/>
      <c r="G2281" s="87"/>
      <c r="H2281" s="90"/>
      <c r="I2281" s="102"/>
    </row>
    <row r="2282" spans="1:9">
      <c r="A2282" s="102"/>
      <c r="B2282" s="102"/>
      <c r="C2282" s="102"/>
      <c r="D2282" s="102"/>
      <c r="E2282" s="102"/>
      <c r="F2282" s="87"/>
      <c r="G2282" s="87"/>
      <c r="H2282" s="90"/>
      <c r="I2282" s="102"/>
    </row>
    <row r="2283" spans="1:9">
      <c r="A2283" s="102"/>
      <c r="B2283" s="102"/>
      <c r="C2283" s="102"/>
      <c r="D2283" s="102"/>
      <c r="E2283" s="102"/>
      <c r="F2283" s="87"/>
      <c r="G2283" s="87"/>
      <c r="H2283" s="90"/>
      <c r="I2283" s="102"/>
    </row>
    <row r="2284" spans="1:9">
      <c r="A2284" s="102"/>
      <c r="B2284" s="102"/>
      <c r="C2284" s="102"/>
      <c r="D2284" s="102"/>
      <c r="E2284" s="102"/>
      <c r="F2284" s="87"/>
      <c r="G2284" s="87"/>
      <c r="H2284" s="90"/>
      <c r="I2284" s="102"/>
    </row>
    <row r="2285" spans="1:9">
      <c r="A2285" s="102"/>
      <c r="B2285" s="102"/>
      <c r="C2285" s="102"/>
      <c r="D2285" s="102"/>
      <c r="E2285" s="102"/>
      <c r="F2285" s="87"/>
      <c r="G2285" s="87"/>
      <c r="H2285" s="90"/>
      <c r="I2285" s="102"/>
    </row>
    <row r="2286" spans="1:9">
      <c r="A2286" s="102"/>
      <c r="B2286" s="102"/>
      <c r="C2286" s="102"/>
      <c r="D2286" s="102"/>
      <c r="E2286" s="102"/>
      <c r="F2286" s="87"/>
      <c r="G2286" s="87"/>
      <c r="H2286" s="90"/>
      <c r="I2286" s="102"/>
    </row>
    <row r="2287" spans="1:9">
      <c r="A2287" s="102"/>
      <c r="B2287" s="102"/>
      <c r="C2287" s="102"/>
      <c r="D2287" s="102"/>
      <c r="E2287" s="102"/>
      <c r="F2287" s="87"/>
      <c r="G2287" s="87"/>
      <c r="H2287" s="90"/>
      <c r="I2287" s="102"/>
    </row>
    <row r="2288" spans="1:9">
      <c r="A2288" s="102"/>
      <c r="B2288" s="102"/>
      <c r="C2288" s="102"/>
      <c r="D2288" s="102"/>
      <c r="E2288" s="102"/>
      <c r="F2288" s="87"/>
      <c r="G2288" s="87"/>
      <c r="H2288" s="90"/>
      <c r="I2288" s="102"/>
    </row>
    <row r="2289" spans="1:9">
      <c r="A2289" s="102"/>
      <c r="B2289" s="102"/>
      <c r="C2289" s="102"/>
      <c r="D2289" s="102"/>
      <c r="E2289" s="102"/>
      <c r="F2289" s="87"/>
      <c r="G2289" s="87"/>
      <c r="H2289" s="90"/>
      <c r="I2289" s="102"/>
    </row>
    <row r="2290" spans="1:9">
      <c r="A2290" s="102"/>
      <c r="B2290" s="102"/>
      <c r="C2290" s="102"/>
      <c r="D2290" s="102"/>
      <c r="E2290" s="102"/>
      <c r="F2290" s="87"/>
      <c r="G2290" s="87"/>
      <c r="H2290" s="90"/>
      <c r="I2290" s="102"/>
    </row>
    <row r="2291" spans="1:9">
      <c r="A2291" s="102"/>
      <c r="B2291" s="102"/>
      <c r="C2291" s="102"/>
      <c r="D2291" s="102"/>
      <c r="E2291" s="102"/>
      <c r="F2291" s="87"/>
      <c r="G2291" s="87"/>
      <c r="H2291" s="90"/>
      <c r="I2291" s="102"/>
    </row>
    <row r="2292" spans="1:9">
      <c r="A2292" s="102"/>
      <c r="B2292" s="102"/>
      <c r="C2292" s="102"/>
      <c r="D2292" s="102"/>
      <c r="E2292" s="102"/>
      <c r="F2292" s="87"/>
      <c r="G2292" s="87"/>
      <c r="H2292" s="90"/>
      <c r="I2292" s="102"/>
    </row>
    <row r="2293" spans="1:9">
      <c r="A2293" s="102"/>
      <c r="B2293" s="102"/>
      <c r="C2293" s="102"/>
      <c r="D2293" s="102"/>
      <c r="E2293" s="102"/>
      <c r="F2293" s="87"/>
      <c r="G2293" s="87"/>
      <c r="H2293" s="90"/>
      <c r="I2293" s="102"/>
    </row>
    <row r="2294" spans="1:9">
      <c r="A2294" s="102"/>
      <c r="B2294" s="102"/>
      <c r="C2294" s="102"/>
      <c r="D2294" s="102"/>
      <c r="E2294" s="102"/>
      <c r="F2294" s="87"/>
      <c r="G2294" s="87"/>
      <c r="H2294" s="90"/>
      <c r="I2294" s="102"/>
    </row>
    <row r="2295" spans="1:9">
      <c r="A2295" s="102"/>
      <c r="B2295" s="102"/>
      <c r="C2295" s="102"/>
      <c r="D2295" s="102"/>
      <c r="E2295" s="102"/>
      <c r="F2295" s="87"/>
      <c r="G2295" s="87"/>
      <c r="H2295" s="90"/>
      <c r="I2295" s="102"/>
    </row>
    <row r="2296" spans="1:9">
      <c r="A2296" s="102"/>
      <c r="B2296" s="102"/>
      <c r="C2296" s="102"/>
      <c r="D2296" s="102"/>
      <c r="E2296" s="102"/>
      <c r="F2296" s="87"/>
      <c r="G2296" s="87"/>
      <c r="H2296" s="90"/>
      <c r="I2296" s="102"/>
    </row>
    <row r="2297" spans="1:9">
      <c r="A2297" s="102"/>
      <c r="B2297" s="102"/>
      <c r="C2297" s="102"/>
      <c r="D2297" s="102"/>
      <c r="E2297" s="102"/>
      <c r="F2297" s="87"/>
      <c r="G2297" s="87"/>
      <c r="H2297" s="90"/>
      <c r="I2297" s="102"/>
    </row>
    <row r="2298" spans="1:9">
      <c r="A2298" s="102"/>
      <c r="B2298" s="102"/>
      <c r="C2298" s="102"/>
      <c r="D2298" s="102"/>
      <c r="E2298" s="102"/>
      <c r="F2298" s="87"/>
      <c r="G2298" s="87"/>
      <c r="H2298" s="90"/>
      <c r="I2298" s="102"/>
    </row>
    <row r="2299" spans="1:9">
      <c r="A2299" s="102"/>
      <c r="B2299" s="102"/>
      <c r="C2299" s="102"/>
      <c r="D2299" s="102"/>
      <c r="E2299" s="102"/>
      <c r="F2299" s="87"/>
      <c r="G2299" s="87"/>
      <c r="H2299" s="90"/>
      <c r="I2299" s="102"/>
    </row>
    <row r="2300" spans="1:9">
      <c r="A2300" s="102"/>
      <c r="B2300" s="102"/>
      <c r="C2300" s="102"/>
      <c r="D2300" s="102"/>
      <c r="E2300" s="102"/>
      <c r="F2300" s="87"/>
      <c r="G2300" s="87"/>
      <c r="H2300" s="90"/>
      <c r="I2300" s="102"/>
    </row>
    <row r="2301" spans="1:9">
      <c r="A2301" s="102"/>
      <c r="B2301" s="102"/>
      <c r="C2301" s="102"/>
      <c r="D2301" s="102"/>
      <c r="E2301" s="102"/>
      <c r="F2301" s="87"/>
      <c r="G2301" s="87"/>
      <c r="H2301" s="90"/>
      <c r="I2301" s="102"/>
    </row>
    <row r="2302" spans="1:9">
      <c r="A2302" s="102"/>
      <c r="B2302" s="102"/>
      <c r="C2302" s="102"/>
      <c r="D2302" s="102"/>
      <c r="E2302" s="102"/>
      <c r="F2302" s="87"/>
      <c r="G2302" s="87"/>
      <c r="H2302" s="90"/>
      <c r="I2302" s="102"/>
    </row>
    <row r="2303" spans="1:9">
      <c r="A2303" s="102"/>
      <c r="B2303" s="102"/>
      <c r="C2303" s="102"/>
      <c r="D2303" s="102"/>
      <c r="E2303" s="102"/>
      <c r="F2303" s="87"/>
      <c r="G2303" s="87"/>
      <c r="H2303" s="90"/>
      <c r="I2303" s="102"/>
    </row>
    <row r="2304" spans="1:9">
      <c r="A2304" s="102"/>
      <c r="B2304" s="102"/>
      <c r="C2304" s="102"/>
      <c r="D2304" s="102"/>
      <c r="E2304" s="102"/>
      <c r="F2304" s="87"/>
      <c r="G2304" s="87"/>
      <c r="H2304" s="90"/>
      <c r="I2304" s="102"/>
    </row>
    <row r="2305" spans="1:9">
      <c r="A2305" s="102"/>
      <c r="B2305" s="102"/>
      <c r="C2305" s="102"/>
      <c r="D2305" s="102"/>
      <c r="E2305" s="102"/>
      <c r="F2305" s="87"/>
      <c r="G2305" s="87"/>
      <c r="H2305" s="90"/>
      <c r="I2305" s="102"/>
    </row>
    <row r="2306" spans="1:9">
      <c r="A2306" s="102"/>
      <c r="B2306" s="102"/>
      <c r="C2306" s="102"/>
      <c r="D2306" s="102"/>
      <c r="E2306" s="102"/>
      <c r="F2306" s="87"/>
      <c r="G2306" s="87"/>
      <c r="H2306" s="90"/>
      <c r="I2306" s="102"/>
    </row>
    <row r="2307" spans="1:9">
      <c r="A2307" s="102"/>
      <c r="B2307" s="102"/>
      <c r="C2307" s="102"/>
      <c r="D2307" s="102"/>
      <c r="E2307" s="102"/>
      <c r="F2307" s="87"/>
      <c r="G2307" s="87"/>
      <c r="H2307" s="90"/>
      <c r="I2307" s="102"/>
    </row>
    <row r="2308" spans="1:9">
      <c r="A2308" s="102"/>
      <c r="B2308" s="102"/>
      <c r="C2308" s="102"/>
      <c r="D2308" s="102"/>
      <c r="E2308" s="102"/>
      <c r="F2308" s="87"/>
      <c r="G2308" s="87"/>
      <c r="H2308" s="90"/>
      <c r="I2308" s="102"/>
    </row>
    <row r="2309" spans="1:9">
      <c r="A2309" s="102"/>
      <c r="B2309" s="102"/>
      <c r="C2309" s="102"/>
      <c r="D2309" s="102"/>
      <c r="E2309" s="102"/>
      <c r="F2309" s="87"/>
      <c r="G2309" s="87"/>
      <c r="H2309" s="90"/>
      <c r="I2309" s="102"/>
    </row>
    <row r="2310" spans="1:9">
      <c r="A2310" s="102"/>
      <c r="B2310" s="102"/>
      <c r="C2310" s="102"/>
      <c r="D2310" s="102"/>
      <c r="E2310" s="102"/>
      <c r="F2310" s="87"/>
      <c r="G2310" s="87"/>
      <c r="H2310" s="90"/>
      <c r="I2310" s="102"/>
    </row>
    <row r="2311" spans="1:9">
      <c r="A2311" s="102"/>
      <c r="B2311" s="102"/>
      <c r="C2311" s="102"/>
      <c r="D2311" s="102"/>
      <c r="E2311" s="102"/>
      <c r="F2311" s="87"/>
      <c r="G2311" s="87"/>
      <c r="H2311" s="90"/>
      <c r="I2311" s="102"/>
    </row>
    <row r="2312" spans="1:9">
      <c r="A2312" s="102"/>
      <c r="B2312" s="102"/>
      <c r="C2312" s="102"/>
      <c r="D2312" s="102"/>
      <c r="E2312" s="102"/>
      <c r="F2312" s="87"/>
      <c r="G2312" s="87"/>
      <c r="H2312" s="90"/>
      <c r="I2312" s="102"/>
    </row>
    <row r="2313" spans="1:9">
      <c r="A2313" s="102"/>
      <c r="B2313" s="102"/>
      <c r="C2313" s="102"/>
      <c r="D2313" s="102"/>
      <c r="E2313" s="102"/>
      <c r="F2313" s="87"/>
      <c r="G2313" s="87"/>
      <c r="H2313" s="90"/>
      <c r="I2313" s="102"/>
    </row>
    <row r="2314" spans="1:9">
      <c r="A2314" s="126"/>
      <c r="B2314" s="102"/>
      <c r="C2314" s="102"/>
      <c r="D2314" s="102"/>
      <c r="E2314" s="102"/>
      <c r="F2314" s="87"/>
      <c r="G2314" s="87"/>
      <c r="H2314" s="90"/>
      <c r="I2314" s="102"/>
    </row>
    <row r="2315" spans="1:9">
      <c r="A2315" s="102"/>
      <c r="B2315" s="102"/>
      <c r="C2315" s="102"/>
      <c r="D2315" s="102"/>
      <c r="E2315" s="102"/>
      <c r="F2315" s="87"/>
      <c r="G2315" s="87"/>
      <c r="H2315" s="90"/>
      <c r="I2315" s="102"/>
    </row>
    <row r="2316" spans="1:9">
      <c r="A2316" s="102"/>
      <c r="B2316" s="102"/>
      <c r="C2316" s="102"/>
      <c r="D2316" s="102"/>
      <c r="E2316" s="102"/>
      <c r="F2316" s="89"/>
      <c r="G2316" s="89"/>
      <c r="H2316" s="90"/>
      <c r="I2316" s="102"/>
    </row>
    <row r="2317" spans="1:9">
      <c r="A2317" s="102"/>
      <c r="B2317" s="102"/>
      <c r="C2317" s="102"/>
      <c r="D2317" s="102"/>
      <c r="E2317" s="102"/>
      <c r="F2317" s="87"/>
      <c r="G2317" s="87"/>
      <c r="H2317" s="90"/>
      <c r="I2317" s="102"/>
    </row>
    <row r="2318" spans="1:9">
      <c r="A2318" s="102"/>
      <c r="B2318" s="102"/>
      <c r="C2318" s="102"/>
      <c r="D2318" s="102"/>
      <c r="E2318" s="102"/>
      <c r="F2318" s="87"/>
      <c r="G2318" s="87"/>
      <c r="H2318" s="90"/>
      <c r="I2318" s="102"/>
    </row>
    <row r="2319" spans="1:9">
      <c r="A2319" s="102"/>
      <c r="B2319" s="102"/>
      <c r="C2319" s="102"/>
      <c r="D2319" s="102"/>
      <c r="E2319" s="102"/>
      <c r="F2319" s="87"/>
      <c r="G2319" s="87"/>
      <c r="H2319" s="90"/>
      <c r="I2319" s="102"/>
    </row>
    <row r="2320" spans="1:9">
      <c r="A2320" s="102"/>
      <c r="B2320" s="102"/>
      <c r="C2320" s="102"/>
      <c r="D2320" s="102"/>
      <c r="E2320" s="102"/>
      <c r="F2320" s="87"/>
      <c r="G2320" s="87"/>
      <c r="H2320" s="90"/>
      <c r="I2320" s="102"/>
    </row>
    <row r="2321" spans="1:9">
      <c r="A2321" s="102"/>
      <c r="B2321" s="102"/>
      <c r="C2321" s="102"/>
      <c r="D2321" s="102"/>
      <c r="E2321" s="102"/>
      <c r="F2321" s="87"/>
      <c r="G2321" s="87"/>
      <c r="H2321" s="90"/>
      <c r="I2321" s="102"/>
    </row>
    <row r="2322" spans="1:9">
      <c r="A2322" s="102"/>
      <c r="B2322" s="102"/>
      <c r="C2322" s="102"/>
      <c r="D2322" s="102"/>
      <c r="E2322" s="102"/>
      <c r="F2322" s="87"/>
      <c r="G2322" s="87"/>
      <c r="H2322" s="90"/>
      <c r="I2322" s="102"/>
    </row>
    <row r="2323" spans="1:9">
      <c r="A2323" s="102"/>
      <c r="B2323" s="102"/>
      <c r="C2323" s="102"/>
      <c r="D2323" s="102"/>
      <c r="E2323" s="102"/>
      <c r="F2323" s="87"/>
      <c r="G2323" s="87"/>
      <c r="H2323" s="90"/>
      <c r="I2323" s="102"/>
    </row>
    <row r="2324" spans="1:9">
      <c r="A2324" s="102"/>
      <c r="B2324" s="102"/>
      <c r="C2324" s="102"/>
      <c r="D2324" s="102"/>
      <c r="E2324" s="102"/>
      <c r="F2324" s="87"/>
      <c r="G2324" s="87"/>
      <c r="H2324" s="90"/>
      <c r="I2324" s="102"/>
    </row>
    <row r="2325" spans="1:9">
      <c r="A2325" s="102"/>
      <c r="B2325" s="102"/>
      <c r="C2325" s="102"/>
      <c r="D2325" s="102"/>
      <c r="E2325" s="102"/>
      <c r="F2325" s="87"/>
      <c r="G2325" s="87"/>
      <c r="H2325" s="90"/>
      <c r="I2325" s="102"/>
    </row>
    <row r="2326" spans="1:9">
      <c r="A2326" s="102"/>
      <c r="B2326" s="102"/>
      <c r="C2326" s="102"/>
      <c r="D2326" s="102"/>
      <c r="E2326" s="102"/>
      <c r="F2326" s="87"/>
      <c r="G2326" s="87"/>
      <c r="H2326" s="90"/>
      <c r="I2326" s="102"/>
    </row>
    <row r="2327" spans="1:9">
      <c r="A2327" s="102"/>
      <c r="B2327" s="102"/>
      <c r="C2327" s="102"/>
      <c r="D2327" s="102"/>
      <c r="E2327" s="102"/>
      <c r="F2327" s="89"/>
      <c r="G2327" s="89"/>
      <c r="H2327" s="90"/>
      <c r="I2327" s="102"/>
    </row>
    <row r="2328" spans="1:9">
      <c r="A2328" s="102"/>
      <c r="B2328" s="102"/>
      <c r="C2328" s="102"/>
      <c r="D2328" s="102"/>
      <c r="E2328" s="102"/>
      <c r="F2328" s="87"/>
      <c r="G2328" s="87"/>
      <c r="H2328" s="90"/>
      <c r="I2328" s="102"/>
    </row>
    <row r="2329" spans="1:9">
      <c r="A2329" s="102"/>
      <c r="B2329" s="102"/>
      <c r="C2329" s="102"/>
      <c r="D2329" s="102"/>
      <c r="E2329" s="102"/>
      <c r="F2329" s="89"/>
      <c r="G2329" s="89"/>
      <c r="H2329" s="90"/>
      <c r="I2329" s="102"/>
    </row>
    <row r="2330" spans="1:9">
      <c r="A2330" s="102"/>
      <c r="B2330" s="102"/>
      <c r="C2330" s="102"/>
      <c r="D2330" s="102"/>
      <c r="E2330" s="102"/>
      <c r="F2330" s="87"/>
      <c r="G2330" s="87"/>
      <c r="H2330" s="90"/>
      <c r="I2330" s="102"/>
    </row>
    <row r="2331" spans="1:9">
      <c r="A2331" s="102"/>
      <c r="B2331" s="102"/>
      <c r="C2331" s="102"/>
      <c r="D2331" s="102"/>
      <c r="E2331" s="102"/>
      <c r="F2331" s="87"/>
      <c r="G2331" s="87"/>
      <c r="H2331" s="90"/>
      <c r="I2331" s="102"/>
    </row>
    <row r="2332" spans="1:9">
      <c r="A2332" s="102"/>
      <c r="B2332" s="102"/>
      <c r="C2332" s="102"/>
      <c r="D2332" s="102"/>
      <c r="E2332" s="102"/>
      <c r="F2332" s="87"/>
      <c r="G2332" s="87"/>
      <c r="H2332" s="90"/>
      <c r="I2332" s="102"/>
    </row>
    <row r="2333" spans="1:9">
      <c r="A2333" s="102"/>
      <c r="B2333" s="102"/>
      <c r="C2333" s="102"/>
      <c r="D2333" s="102"/>
      <c r="E2333" s="102"/>
      <c r="F2333" s="87"/>
      <c r="G2333" s="87"/>
      <c r="H2333" s="90"/>
      <c r="I2333" s="102"/>
    </row>
    <row r="2334" spans="1:9">
      <c r="A2334" s="102"/>
      <c r="B2334" s="102"/>
      <c r="C2334" s="102"/>
      <c r="D2334" s="102"/>
      <c r="E2334" s="102"/>
      <c r="F2334" s="87"/>
      <c r="G2334" s="87"/>
      <c r="H2334" s="90"/>
      <c r="I2334" s="102"/>
    </row>
    <row r="2335" spans="1:9">
      <c r="A2335" s="102"/>
      <c r="B2335" s="102"/>
      <c r="C2335" s="102"/>
      <c r="D2335" s="102"/>
      <c r="E2335" s="102"/>
      <c r="F2335" s="87"/>
      <c r="G2335" s="87"/>
      <c r="H2335" s="90"/>
      <c r="I2335" s="102"/>
    </row>
    <row r="2336" spans="1:9">
      <c r="A2336" s="102"/>
      <c r="B2336" s="102"/>
      <c r="C2336" s="102"/>
      <c r="D2336" s="102"/>
      <c r="E2336" s="102"/>
      <c r="F2336" s="87"/>
      <c r="G2336" s="87"/>
      <c r="H2336" s="90"/>
      <c r="I2336" s="102"/>
    </row>
    <row r="2337" spans="1:9">
      <c r="A2337" s="102"/>
      <c r="B2337" s="102"/>
      <c r="C2337" s="102"/>
      <c r="D2337" s="102"/>
      <c r="E2337" s="102"/>
      <c r="F2337" s="87"/>
      <c r="G2337" s="87"/>
      <c r="H2337" s="90"/>
      <c r="I2337" s="102"/>
    </row>
    <row r="2338" spans="1:9">
      <c r="A2338" s="102"/>
      <c r="B2338" s="102"/>
      <c r="C2338" s="102"/>
      <c r="D2338" s="102"/>
      <c r="E2338" s="102"/>
      <c r="F2338" s="87"/>
      <c r="G2338" s="87"/>
      <c r="H2338" s="90"/>
      <c r="I2338" s="102"/>
    </row>
    <row r="2339" spans="1:9">
      <c r="A2339" s="102"/>
      <c r="B2339" s="102"/>
      <c r="C2339" s="102"/>
      <c r="D2339" s="102"/>
      <c r="E2339" s="102"/>
      <c r="F2339" s="87"/>
      <c r="G2339" s="87"/>
      <c r="H2339" s="90"/>
      <c r="I2339" s="102"/>
    </row>
    <row r="2340" spans="1:9">
      <c r="A2340" s="102"/>
      <c r="B2340" s="102"/>
      <c r="C2340" s="102"/>
      <c r="D2340" s="102"/>
      <c r="E2340" s="102"/>
      <c r="F2340" s="87"/>
      <c r="G2340" s="87"/>
      <c r="H2340" s="90"/>
      <c r="I2340" s="102"/>
    </row>
    <row r="2341" spans="1:9">
      <c r="B2341"/>
      <c r="C2341"/>
      <c r="D2341"/>
      <c r="E2341"/>
      <c r="F2341" s="87"/>
      <c r="G2341" s="87"/>
      <c r="H2341" s="90"/>
    </row>
    <row r="2342" spans="1:9">
      <c r="B2342"/>
      <c r="C2342"/>
      <c r="D2342"/>
      <c r="E2342"/>
      <c r="F2342" s="87"/>
      <c r="G2342" s="87"/>
      <c r="H2342" s="90"/>
    </row>
    <row r="2343" spans="1:9">
      <c r="B2343"/>
      <c r="C2343"/>
      <c r="D2343"/>
      <c r="E2343"/>
      <c r="F2343" s="87"/>
      <c r="G2343" s="87"/>
      <c r="H2343" s="90"/>
    </row>
    <row r="2344" spans="1:9">
      <c r="B2344"/>
      <c r="C2344"/>
      <c r="D2344"/>
      <c r="E2344"/>
      <c r="F2344" s="87"/>
      <c r="G2344" s="87"/>
      <c r="H2344" s="90"/>
    </row>
    <row r="2345" spans="1:9">
      <c r="B2345"/>
      <c r="C2345"/>
      <c r="D2345"/>
      <c r="E2345"/>
      <c r="F2345" s="87"/>
      <c r="G2345" s="87"/>
      <c r="H2345" s="90"/>
    </row>
    <row r="2346" spans="1:9">
      <c r="A2346" s="102"/>
      <c r="B2346" s="102"/>
      <c r="C2346" s="102"/>
      <c r="D2346" s="102"/>
      <c r="E2346" s="102"/>
      <c r="F2346" s="89"/>
      <c r="G2346" s="89"/>
      <c r="H2346" s="90"/>
      <c r="I2346" s="102"/>
    </row>
    <row r="2347" spans="1:9">
      <c r="B2347"/>
      <c r="C2347"/>
      <c r="D2347"/>
      <c r="E2347"/>
      <c r="F2347" s="87"/>
      <c r="G2347" s="87"/>
      <c r="H2347" s="90"/>
    </row>
    <row r="2348" spans="1:9">
      <c r="B2348"/>
      <c r="C2348"/>
      <c r="D2348"/>
      <c r="E2348"/>
      <c r="F2348" s="87"/>
      <c r="G2348" s="87"/>
      <c r="H2348" s="90"/>
    </row>
    <row r="2349" spans="1:9">
      <c r="A2349" s="102"/>
      <c r="B2349" s="102"/>
      <c r="C2349" s="102"/>
      <c r="D2349" s="102"/>
      <c r="E2349" s="102"/>
      <c r="F2349" s="89"/>
      <c r="G2349" s="89"/>
      <c r="H2349" s="90"/>
      <c r="I2349" s="102"/>
    </row>
    <row r="2350" spans="1:9">
      <c r="A2350" s="102"/>
      <c r="B2350" s="102"/>
      <c r="C2350" s="102"/>
      <c r="D2350" s="102"/>
      <c r="E2350" s="102"/>
      <c r="F2350" s="87"/>
      <c r="G2350" s="87"/>
      <c r="H2350" s="90"/>
      <c r="I2350" s="102"/>
    </row>
    <row r="2351" spans="1:9">
      <c r="B2351"/>
      <c r="C2351"/>
      <c r="D2351"/>
      <c r="E2351"/>
      <c r="F2351" s="87"/>
      <c r="G2351" s="87"/>
      <c r="H2351" s="90"/>
    </row>
    <row r="2352" spans="1:9">
      <c r="A2352" s="102"/>
      <c r="B2352" s="102"/>
      <c r="C2352" s="102"/>
      <c r="D2352" s="102"/>
      <c r="E2352" s="102"/>
      <c r="F2352" s="87"/>
      <c r="G2352" s="87"/>
      <c r="H2352" s="90"/>
      <c r="I2352" s="102"/>
    </row>
    <row r="2353" spans="1:9">
      <c r="B2353"/>
      <c r="C2353"/>
      <c r="D2353"/>
      <c r="E2353"/>
      <c r="F2353" s="89"/>
      <c r="G2353" s="89"/>
      <c r="H2353" s="90"/>
    </row>
    <row r="2354" spans="1:9">
      <c r="B2354"/>
      <c r="C2354"/>
      <c r="D2354"/>
      <c r="E2354"/>
      <c r="F2354" s="89"/>
      <c r="G2354" s="89"/>
      <c r="H2354" s="90"/>
    </row>
    <row r="2355" spans="1:9">
      <c r="A2355" s="102"/>
      <c r="B2355" s="102"/>
      <c r="C2355" s="102"/>
      <c r="D2355" s="102"/>
      <c r="E2355" s="102"/>
      <c r="F2355" s="89"/>
      <c r="G2355" s="89"/>
      <c r="H2355" s="90"/>
      <c r="I2355" s="102"/>
    </row>
    <row r="2356" spans="1:9">
      <c r="A2356" s="102"/>
      <c r="B2356" s="102"/>
      <c r="C2356" s="102"/>
      <c r="D2356" s="102"/>
      <c r="E2356" s="102"/>
      <c r="F2356" s="89"/>
      <c r="G2356" s="89"/>
      <c r="H2356" s="90"/>
      <c r="I2356" s="102"/>
    </row>
    <row r="2357" spans="1:9">
      <c r="B2357"/>
      <c r="C2357"/>
      <c r="D2357"/>
      <c r="E2357"/>
      <c r="F2357" s="89"/>
      <c r="G2357" s="89"/>
      <c r="H2357" s="90"/>
    </row>
    <row r="2358" spans="1:9">
      <c r="B2358"/>
      <c r="C2358"/>
      <c r="D2358"/>
      <c r="E2358"/>
      <c r="F2358" s="89"/>
      <c r="G2358" s="89"/>
      <c r="H2358" s="90"/>
    </row>
    <row r="2359" spans="1:9">
      <c r="A2359" s="102"/>
      <c r="B2359" s="102"/>
      <c r="C2359" s="102"/>
      <c r="D2359" s="102"/>
      <c r="E2359" s="102"/>
      <c r="F2359" s="89"/>
      <c r="G2359" s="89"/>
      <c r="H2359" s="90"/>
      <c r="I2359" s="102"/>
    </row>
    <row r="2360" spans="1:9">
      <c r="B2360"/>
      <c r="C2360"/>
      <c r="D2360"/>
      <c r="E2360"/>
      <c r="F2360" s="89"/>
      <c r="G2360" s="89"/>
      <c r="H2360" s="90"/>
    </row>
    <row r="2361" spans="1:9">
      <c r="B2361"/>
      <c r="C2361"/>
      <c r="D2361"/>
      <c r="E2361"/>
      <c r="F2361" s="89"/>
      <c r="G2361" s="89"/>
      <c r="H2361" s="90"/>
    </row>
    <row r="2362" spans="1:9">
      <c r="A2362" s="102"/>
      <c r="B2362" s="102"/>
      <c r="C2362" s="102"/>
      <c r="D2362" s="102"/>
      <c r="E2362" s="102"/>
      <c r="F2362" s="89"/>
      <c r="G2362" s="89"/>
      <c r="H2362" s="90"/>
      <c r="I2362" s="102"/>
    </row>
    <row r="2363" spans="1:9">
      <c r="B2363"/>
      <c r="C2363"/>
      <c r="D2363"/>
      <c r="E2363"/>
      <c r="F2363" s="89"/>
      <c r="G2363" s="89"/>
      <c r="H2363" s="90"/>
    </row>
    <row r="2364" spans="1:9">
      <c r="B2364"/>
      <c r="C2364"/>
      <c r="D2364"/>
      <c r="E2364"/>
      <c r="F2364" s="89"/>
      <c r="G2364" s="89"/>
      <c r="H2364" s="90"/>
    </row>
    <row r="2365" spans="1:9">
      <c r="A2365" s="102"/>
      <c r="B2365" s="102"/>
      <c r="C2365" s="102"/>
      <c r="D2365" s="102"/>
      <c r="E2365" s="102"/>
      <c r="F2365" s="89"/>
      <c r="G2365" s="89"/>
      <c r="H2365" s="90"/>
      <c r="I2365" s="102"/>
    </row>
    <row r="2366" spans="1:9">
      <c r="B2366"/>
      <c r="C2366"/>
      <c r="D2366"/>
      <c r="E2366"/>
      <c r="F2366" s="89"/>
      <c r="G2366" s="89"/>
      <c r="H2366" s="90"/>
    </row>
    <row r="2367" spans="1:9">
      <c r="B2367"/>
      <c r="C2367"/>
      <c r="D2367"/>
      <c r="E2367"/>
      <c r="F2367" s="89"/>
      <c r="G2367" s="89"/>
      <c r="H2367" s="90"/>
    </row>
    <row r="2368" spans="1:9">
      <c r="B2368"/>
      <c r="C2368"/>
      <c r="D2368"/>
      <c r="E2368"/>
      <c r="F2368" s="89"/>
      <c r="G2368" s="89"/>
      <c r="H2368" s="90"/>
    </row>
    <row r="2369" spans="1:9">
      <c r="A2369" s="102"/>
      <c r="B2369" s="102"/>
      <c r="C2369" s="102"/>
      <c r="D2369" s="102"/>
      <c r="E2369" s="102"/>
      <c r="F2369" s="89"/>
      <c r="G2369" s="89"/>
      <c r="H2369" s="90"/>
      <c r="I2369" s="102"/>
    </row>
    <row r="2370" spans="1:9">
      <c r="B2370"/>
      <c r="C2370"/>
      <c r="D2370"/>
      <c r="E2370"/>
      <c r="F2370" s="89"/>
      <c r="G2370" s="89"/>
      <c r="H2370" s="90"/>
    </row>
    <row r="2371" spans="1:9">
      <c r="B2371"/>
      <c r="C2371"/>
      <c r="D2371"/>
      <c r="E2371"/>
      <c r="F2371" s="89"/>
      <c r="G2371" s="89"/>
      <c r="H2371" s="90"/>
    </row>
    <row r="2372" spans="1:9">
      <c r="B2372"/>
      <c r="C2372"/>
      <c r="D2372"/>
      <c r="E2372"/>
      <c r="F2372" s="89"/>
      <c r="G2372" s="89"/>
      <c r="H2372" s="90"/>
    </row>
    <row r="2373" spans="1:9">
      <c r="B2373"/>
      <c r="C2373"/>
      <c r="D2373"/>
      <c r="E2373"/>
      <c r="F2373" s="89"/>
      <c r="G2373" s="89"/>
      <c r="H2373" s="90"/>
    </row>
    <row r="2374" spans="1:9">
      <c r="B2374"/>
      <c r="C2374"/>
      <c r="D2374"/>
      <c r="E2374"/>
      <c r="F2374" s="89"/>
      <c r="G2374" s="89"/>
      <c r="H2374" s="90"/>
    </row>
    <row r="2375" spans="1:9">
      <c r="B2375"/>
      <c r="C2375"/>
      <c r="D2375"/>
      <c r="E2375"/>
      <c r="F2375" s="89"/>
      <c r="G2375" s="89"/>
      <c r="H2375" s="90"/>
    </row>
    <row r="2376" spans="1:9">
      <c r="A2376" s="102"/>
      <c r="B2376" s="102"/>
      <c r="C2376" s="102"/>
      <c r="D2376" s="102"/>
      <c r="E2376" s="102"/>
      <c r="F2376" s="87"/>
      <c r="G2376" s="87"/>
      <c r="H2376" s="87"/>
      <c r="I2376" s="102"/>
    </row>
    <row r="2377" spans="1:9">
      <c r="B2377"/>
      <c r="C2377"/>
      <c r="D2377"/>
      <c r="E2377"/>
      <c r="F2377" s="89"/>
      <c r="G2377" s="89"/>
      <c r="H2377" s="90"/>
    </row>
    <row r="2378" spans="1:9">
      <c r="A2378" s="102"/>
      <c r="B2378" s="102"/>
      <c r="C2378" s="102"/>
      <c r="D2378" s="102"/>
      <c r="E2378" s="102"/>
      <c r="F2378" s="89"/>
      <c r="G2378" s="89"/>
      <c r="H2378" s="90"/>
      <c r="I2378" s="102"/>
    </row>
    <row r="2379" spans="1:9">
      <c r="A2379" s="102"/>
      <c r="B2379" s="102"/>
      <c r="C2379" s="102"/>
      <c r="D2379" s="102"/>
      <c r="E2379" s="102"/>
      <c r="F2379" s="89"/>
      <c r="G2379" s="89"/>
      <c r="H2379" s="90"/>
      <c r="I2379" s="102"/>
    </row>
    <row r="2380" spans="1:9">
      <c r="A2380" s="102"/>
      <c r="B2380" s="102"/>
      <c r="C2380" s="102"/>
      <c r="D2380" s="102"/>
      <c r="E2380" s="102"/>
      <c r="F2380" s="89"/>
      <c r="G2380" s="89"/>
      <c r="H2380" s="90"/>
      <c r="I2380" s="102"/>
    </row>
    <row r="2381" spans="1:9">
      <c r="A2381" s="102"/>
      <c r="B2381" s="102"/>
      <c r="C2381" s="102"/>
      <c r="D2381" s="102"/>
      <c r="E2381" s="102"/>
      <c r="F2381" s="89"/>
      <c r="G2381" s="89"/>
      <c r="H2381" s="90"/>
      <c r="I2381" s="102"/>
    </row>
    <row r="2382" spans="1:9">
      <c r="B2382"/>
      <c r="C2382"/>
      <c r="D2382"/>
      <c r="E2382"/>
      <c r="F2382" s="89"/>
      <c r="G2382" s="89"/>
      <c r="H2382" s="90"/>
    </row>
    <row r="2383" spans="1:9">
      <c r="B2383"/>
      <c r="C2383"/>
      <c r="D2383"/>
      <c r="E2383"/>
      <c r="F2383" s="89"/>
      <c r="G2383" s="89"/>
      <c r="H2383" s="90"/>
    </row>
    <row r="2384" spans="1:9">
      <c r="B2384"/>
      <c r="C2384"/>
      <c r="D2384"/>
      <c r="E2384"/>
      <c r="F2384" s="89"/>
      <c r="G2384" s="89"/>
      <c r="H2384" s="90"/>
    </row>
    <row r="2385" spans="1:9">
      <c r="B2385"/>
      <c r="C2385"/>
      <c r="D2385"/>
      <c r="E2385"/>
      <c r="F2385" s="89"/>
      <c r="G2385" s="89"/>
      <c r="H2385" s="90"/>
    </row>
    <row r="2386" spans="1:9">
      <c r="B2386"/>
      <c r="C2386"/>
      <c r="D2386"/>
      <c r="E2386"/>
      <c r="F2386" s="89"/>
      <c r="G2386" s="89"/>
      <c r="H2386" s="90"/>
    </row>
    <row r="2387" spans="1:9">
      <c r="A2387" s="102"/>
      <c r="B2387" s="102"/>
      <c r="C2387" s="102"/>
      <c r="D2387" s="102"/>
      <c r="E2387" s="102"/>
      <c r="F2387" s="89"/>
      <c r="G2387" s="89"/>
      <c r="H2387" s="89"/>
      <c r="I2387" s="102"/>
    </row>
    <row r="2388" spans="1:9">
      <c r="B2388"/>
      <c r="C2388"/>
      <c r="D2388"/>
      <c r="E2388"/>
      <c r="F2388" s="89"/>
      <c r="G2388" s="89"/>
      <c r="H2388" s="90"/>
    </row>
    <row r="2389" spans="1:9">
      <c r="A2389" s="102"/>
      <c r="B2389" s="102"/>
      <c r="C2389" s="102"/>
      <c r="D2389" s="102"/>
      <c r="E2389" s="102"/>
      <c r="F2389" s="89"/>
      <c r="G2389" s="89"/>
      <c r="H2389" s="90"/>
      <c r="I2389" s="102"/>
    </row>
    <row r="2390" spans="1:9">
      <c r="B2390"/>
      <c r="C2390"/>
      <c r="D2390"/>
      <c r="E2390"/>
      <c r="F2390" s="89"/>
      <c r="G2390" s="89"/>
      <c r="H2390" s="90"/>
    </row>
    <row r="2391" spans="1:9">
      <c r="B2391"/>
      <c r="C2391"/>
      <c r="D2391"/>
      <c r="E2391"/>
      <c r="F2391" s="89"/>
      <c r="G2391" s="89"/>
      <c r="H2391" s="90"/>
    </row>
    <row r="2392" spans="1:9">
      <c r="B2392"/>
      <c r="C2392"/>
      <c r="D2392"/>
      <c r="E2392"/>
      <c r="F2392" s="89"/>
      <c r="G2392" s="89"/>
      <c r="H2392" s="90"/>
    </row>
    <row r="2393" spans="1:9">
      <c r="B2393"/>
      <c r="C2393"/>
      <c r="D2393"/>
      <c r="E2393"/>
      <c r="F2393" s="89"/>
      <c r="G2393" s="89"/>
      <c r="H2393" s="90"/>
    </row>
    <row r="2394" spans="1:9">
      <c r="B2394"/>
      <c r="C2394"/>
      <c r="D2394"/>
      <c r="E2394"/>
      <c r="F2394" s="89"/>
      <c r="G2394" s="89"/>
      <c r="H2394" s="90"/>
    </row>
    <row r="2395" spans="1:9">
      <c r="B2395"/>
      <c r="C2395"/>
      <c r="D2395"/>
      <c r="E2395"/>
      <c r="F2395" s="87"/>
      <c r="G2395" s="87"/>
      <c r="H2395" s="90"/>
    </row>
    <row r="2396" spans="1:9">
      <c r="B2396"/>
      <c r="C2396"/>
      <c r="D2396"/>
      <c r="E2396"/>
      <c r="F2396" s="87"/>
      <c r="G2396" s="87"/>
      <c r="H2396" s="90"/>
    </row>
    <row r="2397" spans="1:9">
      <c r="B2397"/>
      <c r="C2397"/>
      <c r="D2397"/>
      <c r="E2397"/>
      <c r="F2397" s="87"/>
      <c r="G2397" s="87"/>
      <c r="H2397" s="90"/>
    </row>
    <row r="2398" spans="1:9">
      <c r="A2398" s="102"/>
      <c r="B2398" s="102"/>
      <c r="C2398" s="102"/>
      <c r="D2398" s="102"/>
      <c r="E2398" s="102"/>
      <c r="F2398" s="89"/>
      <c r="G2398" s="89"/>
      <c r="H2398" s="90"/>
      <c r="I2398" s="102"/>
    </row>
    <row r="2399" spans="1:9">
      <c r="B2399"/>
      <c r="C2399"/>
      <c r="D2399"/>
      <c r="E2399"/>
      <c r="F2399" s="87"/>
      <c r="G2399" s="87"/>
      <c r="H2399" s="90"/>
    </row>
    <row r="2400" spans="1:9">
      <c r="B2400"/>
      <c r="C2400"/>
      <c r="D2400"/>
      <c r="E2400"/>
      <c r="F2400" s="87"/>
      <c r="G2400" s="87"/>
      <c r="H2400" s="90"/>
    </row>
    <row r="2401" spans="1:9">
      <c r="B2401"/>
      <c r="C2401"/>
      <c r="D2401"/>
      <c r="E2401"/>
      <c r="F2401" s="87"/>
      <c r="G2401" s="87"/>
      <c r="H2401" s="90"/>
    </row>
    <row r="2402" spans="1:9">
      <c r="B2402"/>
      <c r="C2402"/>
      <c r="D2402"/>
      <c r="E2402"/>
      <c r="F2402" s="87"/>
      <c r="G2402" s="87"/>
      <c r="H2402" s="90"/>
    </row>
    <row r="2403" spans="1:9">
      <c r="A2403" s="102"/>
      <c r="B2403" s="102"/>
      <c r="C2403" s="102"/>
      <c r="D2403" s="102"/>
      <c r="E2403" s="102"/>
      <c r="F2403" s="89"/>
      <c r="G2403" s="89"/>
      <c r="H2403" s="90"/>
      <c r="I2403" s="102"/>
    </row>
    <row r="2404" spans="1:9">
      <c r="A2404" s="102"/>
      <c r="B2404" s="102"/>
      <c r="C2404" s="102"/>
      <c r="D2404" s="102"/>
      <c r="E2404" s="102"/>
      <c r="F2404" s="87"/>
      <c r="G2404" s="87"/>
      <c r="H2404" s="90"/>
      <c r="I2404" s="102"/>
    </row>
    <row r="2405" spans="1:9">
      <c r="A2405" s="102"/>
      <c r="B2405" s="102"/>
      <c r="C2405" s="102"/>
      <c r="D2405" s="102"/>
      <c r="E2405" s="102"/>
      <c r="F2405" s="87"/>
      <c r="G2405" s="87"/>
      <c r="H2405" s="90"/>
      <c r="I2405" s="102"/>
    </row>
    <row r="2406" spans="1:9">
      <c r="B2406"/>
      <c r="C2406"/>
      <c r="D2406"/>
      <c r="E2406"/>
      <c r="F2406" s="87"/>
      <c r="G2406" s="87"/>
      <c r="H2406" s="90"/>
    </row>
    <row r="2407" spans="1:9">
      <c r="B2407"/>
      <c r="C2407"/>
      <c r="D2407"/>
      <c r="E2407"/>
      <c r="F2407" s="87"/>
      <c r="G2407" s="87"/>
      <c r="H2407" s="90"/>
    </row>
    <row r="2408" spans="1:9">
      <c r="B2408"/>
      <c r="C2408"/>
      <c r="D2408"/>
      <c r="E2408"/>
      <c r="F2408" s="87"/>
      <c r="G2408" s="87"/>
      <c r="H2408" s="90"/>
    </row>
    <row r="2409" spans="1:9">
      <c r="B2409"/>
      <c r="C2409"/>
      <c r="D2409"/>
      <c r="E2409"/>
      <c r="F2409" s="87"/>
      <c r="G2409" s="87"/>
      <c r="H2409" s="90"/>
    </row>
    <row r="2410" spans="1:9">
      <c r="B2410"/>
      <c r="C2410"/>
      <c r="D2410"/>
      <c r="E2410"/>
      <c r="F2410" s="87"/>
      <c r="G2410" s="87"/>
      <c r="H2410" s="90"/>
    </row>
    <row r="2411" spans="1:9">
      <c r="A2411" s="102"/>
      <c r="B2411" s="102"/>
      <c r="C2411" s="102"/>
      <c r="D2411" s="102"/>
      <c r="E2411" s="102"/>
      <c r="F2411" s="87"/>
      <c r="G2411" s="87"/>
      <c r="H2411" s="90"/>
      <c r="I2411" s="102"/>
    </row>
    <row r="2412" spans="1:9">
      <c r="A2412" s="95"/>
      <c r="B2412"/>
      <c r="C2412"/>
      <c r="D2412"/>
      <c r="E2412"/>
      <c r="F2412" s="87"/>
      <c r="G2412" s="87"/>
      <c r="H2412" s="90"/>
    </row>
    <row r="2413" spans="1:9">
      <c r="A2413" s="102"/>
      <c r="B2413" s="102"/>
      <c r="C2413" s="102"/>
      <c r="D2413" s="102"/>
      <c r="E2413" s="102"/>
      <c r="F2413" s="87"/>
      <c r="G2413" s="87"/>
      <c r="H2413" s="90"/>
      <c r="I2413" s="102"/>
    </row>
    <row r="2414" spans="1:9">
      <c r="B2414"/>
      <c r="C2414"/>
      <c r="D2414"/>
      <c r="E2414"/>
      <c r="F2414" s="87"/>
      <c r="G2414" s="87"/>
      <c r="H2414" s="90"/>
    </row>
    <row r="2415" spans="1:9">
      <c r="B2415"/>
      <c r="C2415"/>
      <c r="D2415"/>
      <c r="E2415"/>
      <c r="F2415" s="87"/>
      <c r="G2415" s="87"/>
      <c r="H2415" s="90"/>
    </row>
    <row r="2416" spans="1:9">
      <c r="A2416" s="102"/>
      <c r="B2416" s="102"/>
      <c r="C2416" s="102"/>
      <c r="D2416" s="102"/>
      <c r="E2416" s="102"/>
      <c r="F2416" s="87"/>
      <c r="G2416" s="87"/>
      <c r="H2416" s="90"/>
      <c r="I2416" s="102"/>
    </row>
    <row r="2417" spans="1:9">
      <c r="B2417"/>
      <c r="C2417"/>
      <c r="D2417"/>
      <c r="E2417"/>
      <c r="F2417" s="87"/>
      <c r="G2417" s="87"/>
      <c r="H2417" s="90"/>
    </row>
    <row r="2418" spans="1:9">
      <c r="A2418" s="102"/>
      <c r="B2418" s="102"/>
      <c r="C2418" s="102"/>
      <c r="D2418" s="102"/>
      <c r="E2418" s="102"/>
      <c r="F2418" s="87"/>
      <c r="G2418" s="87"/>
      <c r="H2418" s="90"/>
      <c r="I2418" s="102"/>
    </row>
    <row r="2419" spans="1:9">
      <c r="B2419"/>
      <c r="C2419"/>
      <c r="D2419"/>
      <c r="E2419"/>
      <c r="F2419" s="87"/>
      <c r="G2419" s="87"/>
      <c r="H2419" s="90"/>
    </row>
    <row r="2420" spans="1:9">
      <c r="B2420"/>
      <c r="C2420"/>
      <c r="D2420"/>
      <c r="E2420"/>
      <c r="F2420" s="87"/>
      <c r="G2420" s="87"/>
      <c r="H2420" s="90"/>
    </row>
    <row r="2421" spans="1:9">
      <c r="A2421" s="102"/>
      <c r="B2421" s="102"/>
      <c r="C2421" s="102"/>
      <c r="D2421" s="102"/>
      <c r="E2421" s="102"/>
      <c r="F2421" s="87"/>
      <c r="G2421" s="87"/>
      <c r="H2421" s="90"/>
      <c r="I2421" s="102"/>
    </row>
    <row r="2422" spans="1:9">
      <c r="B2422"/>
      <c r="C2422"/>
      <c r="D2422"/>
      <c r="E2422"/>
      <c r="F2422" s="87"/>
      <c r="G2422" s="87"/>
      <c r="H2422" s="90"/>
    </row>
    <row r="2423" spans="1:9">
      <c r="B2423"/>
      <c r="C2423"/>
      <c r="D2423"/>
      <c r="E2423"/>
      <c r="F2423" s="87"/>
      <c r="G2423" s="87"/>
      <c r="H2423" s="90"/>
    </row>
    <row r="2424" spans="1:9">
      <c r="B2424"/>
      <c r="C2424"/>
      <c r="D2424"/>
      <c r="E2424"/>
      <c r="F2424" s="87"/>
      <c r="G2424" s="87"/>
      <c r="H2424" s="90"/>
    </row>
    <row r="2425" spans="1:9">
      <c r="B2425"/>
      <c r="C2425"/>
      <c r="D2425"/>
      <c r="E2425"/>
      <c r="F2425" s="87"/>
      <c r="G2425" s="87"/>
      <c r="H2425" s="90"/>
    </row>
    <row r="2426" spans="1:9">
      <c r="B2426"/>
      <c r="C2426"/>
      <c r="D2426"/>
      <c r="E2426"/>
      <c r="F2426" s="87"/>
      <c r="G2426" s="87"/>
      <c r="H2426" s="90"/>
    </row>
    <row r="2427" spans="1:9">
      <c r="B2427"/>
      <c r="C2427"/>
      <c r="D2427"/>
      <c r="E2427"/>
      <c r="F2427" s="87"/>
      <c r="G2427" s="87"/>
      <c r="H2427" s="90"/>
    </row>
    <row r="2428" spans="1:9">
      <c r="A2428" s="102"/>
      <c r="B2428" s="102"/>
      <c r="C2428" s="102"/>
      <c r="D2428" s="102"/>
      <c r="E2428" s="102"/>
      <c r="F2428" s="89"/>
      <c r="G2428" s="89"/>
      <c r="H2428" s="90"/>
      <c r="I2428" s="102"/>
    </row>
    <row r="2429" spans="1:9">
      <c r="B2429"/>
      <c r="C2429"/>
      <c r="D2429"/>
      <c r="E2429"/>
      <c r="F2429" s="87"/>
      <c r="G2429" s="87"/>
      <c r="H2429" s="90"/>
    </row>
    <row r="2430" spans="1:9">
      <c r="A2430" s="102"/>
      <c r="B2430" s="102"/>
      <c r="C2430" s="102"/>
      <c r="D2430" s="102"/>
      <c r="E2430" s="102"/>
      <c r="F2430" s="89"/>
      <c r="G2430" s="89"/>
      <c r="H2430" s="90"/>
      <c r="I2430" s="102"/>
    </row>
    <row r="2431" spans="1:9">
      <c r="A2431" s="102"/>
      <c r="B2431" s="102"/>
      <c r="C2431" s="102"/>
      <c r="D2431" s="102"/>
      <c r="E2431" s="102"/>
      <c r="F2431" s="87"/>
      <c r="G2431" s="87"/>
      <c r="H2431" s="90"/>
      <c r="I2431" s="102"/>
    </row>
    <row r="2432" spans="1:9">
      <c r="A2432" s="102"/>
      <c r="B2432" s="102"/>
      <c r="C2432" s="102"/>
      <c r="D2432" s="102"/>
      <c r="E2432" s="102"/>
      <c r="F2432" s="87"/>
      <c r="G2432" s="87"/>
      <c r="H2432" s="90"/>
      <c r="I2432" s="102"/>
    </row>
    <row r="2433" spans="1:9">
      <c r="B2433"/>
      <c r="C2433"/>
      <c r="D2433"/>
      <c r="E2433"/>
      <c r="F2433" s="87"/>
      <c r="G2433" s="87"/>
      <c r="H2433" s="90"/>
    </row>
    <row r="2434" spans="1:9">
      <c r="B2434"/>
      <c r="C2434"/>
      <c r="D2434"/>
      <c r="E2434"/>
      <c r="F2434" s="87"/>
      <c r="G2434" s="87"/>
      <c r="H2434" s="90"/>
    </row>
    <row r="2435" spans="1:9">
      <c r="B2435"/>
      <c r="C2435"/>
      <c r="D2435"/>
      <c r="E2435"/>
      <c r="F2435" s="87"/>
      <c r="G2435" s="87"/>
      <c r="H2435" s="90"/>
    </row>
    <row r="2436" spans="1:9">
      <c r="B2436"/>
      <c r="C2436"/>
      <c r="D2436"/>
      <c r="E2436"/>
      <c r="F2436" s="87"/>
      <c r="G2436" s="87"/>
      <c r="H2436" s="90"/>
    </row>
    <row r="2437" spans="1:9">
      <c r="A2437" s="102"/>
      <c r="B2437" s="102"/>
      <c r="C2437" s="102"/>
      <c r="D2437" s="102"/>
      <c r="E2437" s="102"/>
      <c r="F2437" s="87"/>
      <c r="G2437" s="87"/>
      <c r="H2437" s="90"/>
      <c r="I2437" s="102"/>
    </row>
    <row r="2438" spans="1:9">
      <c r="B2438"/>
      <c r="C2438"/>
      <c r="D2438"/>
      <c r="E2438"/>
      <c r="F2438" s="87"/>
      <c r="G2438" s="87"/>
      <c r="H2438" s="90"/>
    </row>
    <row r="2439" spans="1:9">
      <c r="B2439"/>
      <c r="C2439"/>
      <c r="D2439"/>
      <c r="E2439"/>
      <c r="F2439" s="87"/>
      <c r="G2439" s="87"/>
      <c r="H2439" s="90"/>
    </row>
    <row r="2440" spans="1:9">
      <c r="B2440"/>
      <c r="C2440"/>
      <c r="D2440"/>
      <c r="E2440"/>
      <c r="F2440" s="87"/>
      <c r="G2440" s="87"/>
      <c r="H2440" s="90"/>
    </row>
    <row r="2441" spans="1:9">
      <c r="A2441" s="102"/>
      <c r="B2441" s="102"/>
      <c r="C2441" s="102"/>
      <c r="D2441" s="102"/>
      <c r="E2441" s="102"/>
      <c r="F2441" s="89"/>
      <c r="G2441" s="89"/>
      <c r="H2441" s="90"/>
      <c r="I2441" s="102"/>
    </row>
    <row r="2442" spans="1:9">
      <c r="A2442" s="102"/>
      <c r="B2442" s="102"/>
      <c r="C2442" s="102"/>
      <c r="D2442" s="102"/>
      <c r="E2442" s="102"/>
      <c r="F2442" s="87"/>
      <c r="G2442" s="87"/>
      <c r="H2442" s="90"/>
      <c r="I2442" s="102"/>
    </row>
    <row r="2443" spans="1:9">
      <c r="A2443" s="102"/>
      <c r="B2443" s="102"/>
      <c r="C2443" s="102"/>
      <c r="D2443" s="102"/>
      <c r="E2443" s="102"/>
      <c r="F2443" s="87"/>
      <c r="G2443" s="87"/>
      <c r="H2443" s="90"/>
      <c r="I2443" s="102"/>
    </row>
    <row r="2444" spans="1:9">
      <c r="B2444"/>
      <c r="C2444"/>
      <c r="D2444"/>
      <c r="E2444"/>
      <c r="F2444" s="87"/>
      <c r="G2444" s="87"/>
      <c r="H2444" s="90"/>
    </row>
    <row r="2445" spans="1:9">
      <c r="A2445" s="102"/>
      <c r="B2445" s="102"/>
      <c r="C2445" s="102"/>
      <c r="D2445" s="102"/>
      <c r="E2445" s="102"/>
      <c r="F2445" s="87"/>
      <c r="G2445" s="87"/>
      <c r="H2445" s="90"/>
      <c r="I2445" s="102"/>
    </row>
    <row r="2446" spans="1:9">
      <c r="A2446" s="102"/>
      <c r="B2446" s="102"/>
      <c r="C2446" s="102"/>
      <c r="D2446" s="102"/>
      <c r="E2446" s="102"/>
      <c r="F2446" s="87"/>
      <c r="G2446" s="87"/>
      <c r="H2446" s="90"/>
      <c r="I2446" s="102"/>
    </row>
    <row r="2447" spans="1:9">
      <c r="A2447" s="102"/>
      <c r="B2447" s="102"/>
      <c r="C2447" s="102"/>
      <c r="D2447" s="102"/>
      <c r="E2447" s="102"/>
      <c r="F2447" s="89"/>
      <c r="G2447" s="89"/>
      <c r="H2447" s="90"/>
      <c r="I2447" s="102"/>
    </row>
    <row r="2448" spans="1:9">
      <c r="A2448" s="102"/>
      <c r="B2448" s="102"/>
      <c r="C2448" s="102"/>
      <c r="D2448" s="102"/>
      <c r="E2448" s="102"/>
      <c r="F2448" s="87"/>
      <c r="G2448" s="87"/>
      <c r="H2448" s="90"/>
      <c r="I2448" s="102"/>
    </row>
    <row r="2449" spans="1:9">
      <c r="B2449"/>
      <c r="C2449"/>
      <c r="D2449"/>
      <c r="E2449"/>
      <c r="F2449" s="87"/>
      <c r="G2449" s="87"/>
      <c r="H2449" s="90"/>
    </row>
    <row r="2450" spans="1:9">
      <c r="A2450" s="102"/>
      <c r="B2450" s="102"/>
      <c r="C2450" s="102"/>
      <c r="D2450" s="102"/>
      <c r="E2450" s="102"/>
      <c r="F2450" s="87"/>
      <c r="G2450" s="87"/>
      <c r="H2450" s="90"/>
      <c r="I2450" s="102"/>
    </row>
    <row r="2451" spans="1:9">
      <c r="B2451"/>
      <c r="C2451"/>
      <c r="D2451"/>
      <c r="E2451"/>
      <c r="F2451" s="87"/>
      <c r="G2451" s="87"/>
      <c r="H2451" s="90"/>
    </row>
    <row r="2452" spans="1:9">
      <c r="B2452"/>
      <c r="C2452"/>
      <c r="D2452"/>
      <c r="E2452"/>
      <c r="F2452" s="87"/>
      <c r="G2452" s="87"/>
      <c r="H2452" s="90"/>
      <c r="I2452" s="199"/>
    </row>
    <row r="2453" spans="1:9">
      <c r="B2453"/>
      <c r="C2453"/>
      <c r="D2453"/>
      <c r="E2453"/>
      <c r="F2453" s="87"/>
      <c r="G2453" s="87"/>
      <c r="H2453" s="90"/>
    </row>
    <row r="2454" spans="1:9">
      <c r="B2454"/>
      <c r="C2454"/>
      <c r="D2454"/>
      <c r="E2454"/>
      <c r="F2454" s="87"/>
      <c r="G2454" s="87"/>
      <c r="H2454" s="90"/>
    </row>
    <row r="2455" spans="1:9">
      <c r="B2455"/>
      <c r="C2455"/>
      <c r="D2455"/>
      <c r="E2455"/>
      <c r="F2455" s="87"/>
      <c r="G2455" s="87"/>
      <c r="H2455" s="90"/>
    </row>
    <row r="2456" spans="1:9">
      <c r="B2456"/>
      <c r="C2456"/>
      <c r="D2456"/>
      <c r="E2456"/>
      <c r="F2456" s="87"/>
      <c r="G2456" s="87"/>
      <c r="H2456" s="90"/>
    </row>
    <row r="2457" spans="1:9">
      <c r="B2457"/>
      <c r="C2457"/>
      <c r="D2457"/>
      <c r="E2457"/>
      <c r="F2457" s="87"/>
      <c r="G2457" s="87"/>
      <c r="H2457" s="90"/>
    </row>
    <row r="2458" spans="1:9">
      <c r="B2458"/>
      <c r="C2458"/>
      <c r="D2458"/>
      <c r="E2458"/>
      <c r="F2458" s="87"/>
      <c r="G2458" s="87"/>
      <c r="H2458" s="90"/>
    </row>
    <row r="2459" spans="1:9">
      <c r="A2459" s="102"/>
      <c r="B2459" s="102"/>
      <c r="C2459" s="102"/>
      <c r="D2459" s="102"/>
      <c r="E2459" s="102"/>
      <c r="F2459" s="87"/>
      <c r="G2459" s="87"/>
      <c r="H2459" s="90"/>
      <c r="I2459" s="102"/>
    </row>
    <row r="2460" spans="1:9">
      <c r="B2460"/>
      <c r="C2460"/>
      <c r="D2460"/>
      <c r="E2460"/>
      <c r="F2460" s="87"/>
      <c r="G2460" s="87"/>
      <c r="H2460" s="90"/>
    </row>
    <row r="2461" spans="1:9">
      <c r="A2461" s="102"/>
      <c r="B2461" s="102"/>
      <c r="C2461" s="102"/>
      <c r="D2461" s="102"/>
      <c r="E2461" s="102"/>
      <c r="F2461" s="87"/>
      <c r="G2461" s="87"/>
      <c r="H2461" s="90"/>
      <c r="I2461" s="102"/>
    </row>
    <row r="2462" spans="1:9">
      <c r="B2462"/>
      <c r="C2462"/>
      <c r="D2462"/>
      <c r="E2462"/>
      <c r="F2462" s="87"/>
      <c r="G2462" s="87"/>
      <c r="H2462" s="90"/>
    </row>
    <row r="2463" spans="1:9">
      <c r="B2463"/>
      <c r="C2463"/>
      <c r="D2463"/>
      <c r="E2463"/>
      <c r="F2463" s="87"/>
      <c r="G2463" s="87"/>
      <c r="H2463" s="90"/>
    </row>
    <row r="2464" spans="1:9">
      <c r="A2464" s="102"/>
      <c r="B2464" s="102"/>
      <c r="C2464" s="102"/>
      <c r="D2464" s="102"/>
      <c r="E2464" s="102"/>
      <c r="F2464" s="87"/>
      <c r="G2464" s="87"/>
      <c r="H2464" s="88"/>
      <c r="I2464" s="102"/>
    </row>
    <row r="2465" spans="1:9">
      <c r="A2465" s="102"/>
      <c r="B2465" s="102"/>
      <c r="C2465" s="102"/>
      <c r="D2465" s="102"/>
      <c r="E2465" s="102"/>
      <c r="F2465" s="87"/>
      <c r="G2465" s="87"/>
      <c r="H2465" s="90"/>
      <c r="I2465" s="102"/>
    </row>
    <row r="2466" spans="1:9">
      <c r="B2466"/>
      <c r="C2466"/>
      <c r="D2466"/>
      <c r="E2466"/>
      <c r="F2466" s="87"/>
      <c r="G2466" s="87"/>
      <c r="H2466" s="90"/>
    </row>
    <row r="2467" spans="1:9">
      <c r="B2467"/>
      <c r="C2467"/>
      <c r="D2467"/>
      <c r="E2467"/>
      <c r="F2467" s="87"/>
      <c r="G2467" s="87"/>
      <c r="H2467" s="90"/>
    </row>
    <row r="2468" spans="1:9">
      <c r="B2468"/>
      <c r="C2468"/>
      <c r="D2468"/>
      <c r="E2468"/>
      <c r="F2468" s="87"/>
      <c r="G2468" s="87"/>
      <c r="H2468" s="90"/>
    </row>
    <row r="2469" spans="1:9">
      <c r="B2469"/>
      <c r="C2469"/>
      <c r="D2469"/>
      <c r="E2469"/>
      <c r="F2469" s="87"/>
      <c r="G2469" s="87"/>
      <c r="H2469" s="90"/>
    </row>
    <row r="2470" spans="1:9">
      <c r="A2470" s="102"/>
      <c r="B2470" s="102"/>
      <c r="C2470" s="102"/>
      <c r="D2470" s="102"/>
      <c r="E2470" s="102"/>
      <c r="F2470" s="87"/>
      <c r="G2470" s="87"/>
      <c r="H2470" s="90"/>
      <c r="I2470" s="102"/>
    </row>
    <row r="2471" spans="1:9">
      <c r="A2471" s="102"/>
      <c r="B2471" s="102"/>
      <c r="C2471" s="102"/>
      <c r="D2471" s="102"/>
      <c r="E2471" s="102"/>
      <c r="F2471" s="87"/>
      <c r="G2471" s="87"/>
      <c r="H2471" s="90"/>
      <c r="I2471" s="102"/>
    </row>
    <row r="2472" spans="1:9">
      <c r="B2472"/>
      <c r="C2472"/>
      <c r="D2472"/>
      <c r="E2472"/>
      <c r="F2472" s="87"/>
      <c r="G2472" s="87"/>
      <c r="H2472" s="90"/>
    </row>
    <row r="2473" spans="1:9">
      <c r="B2473"/>
      <c r="C2473"/>
      <c r="D2473"/>
      <c r="E2473"/>
      <c r="F2473" s="87"/>
      <c r="G2473" s="87"/>
      <c r="H2473" s="90"/>
    </row>
    <row r="2474" spans="1:9">
      <c r="B2474"/>
      <c r="C2474"/>
      <c r="D2474"/>
      <c r="E2474"/>
      <c r="F2474" s="87"/>
      <c r="G2474" s="87"/>
      <c r="H2474" s="90"/>
    </row>
    <row r="2475" spans="1:9">
      <c r="B2475"/>
      <c r="C2475"/>
      <c r="D2475"/>
      <c r="E2475"/>
      <c r="F2475" s="87"/>
      <c r="G2475" s="87"/>
      <c r="H2475" s="90"/>
    </row>
    <row r="2476" spans="1:9">
      <c r="B2476"/>
      <c r="C2476"/>
      <c r="D2476"/>
      <c r="E2476"/>
      <c r="F2476" s="87"/>
      <c r="G2476" s="87"/>
      <c r="H2476" s="90"/>
    </row>
    <row r="2477" spans="1:9">
      <c r="B2477"/>
      <c r="C2477"/>
      <c r="D2477"/>
      <c r="E2477"/>
      <c r="F2477" s="87"/>
      <c r="G2477" s="87"/>
      <c r="H2477" s="90"/>
    </row>
    <row r="2478" spans="1:9">
      <c r="A2478" s="102"/>
      <c r="B2478" s="102"/>
      <c r="C2478" s="102"/>
      <c r="D2478" s="102"/>
      <c r="E2478" s="102"/>
      <c r="F2478" s="87"/>
      <c r="G2478" s="87"/>
      <c r="H2478" s="90"/>
      <c r="I2478" s="102"/>
    </row>
    <row r="2479" spans="1:9">
      <c r="B2479"/>
      <c r="C2479"/>
      <c r="D2479"/>
      <c r="E2479"/>
      <c r="F2479" s="87"/>
      <c r="G2479" s="87"/>
      <c r="H2479" s="90"/>
    </row>
    <row r="2480" spans="1:9">
      <c r="B2480"/>
      <c r="C2480"/>
      <c r="D2480"/>
      <c r="E2480"/>
      <c r="F2480" s="87"/>
      <c r="G2480" s="87"/>
      <c r="H2480" s="90"/>
    </row>
    <row r="2481" spans="1:9">
      <c r="A2481" s="102"/>
      <c r="B2481" s="102"/>
      <c r="C2481" s="102"/>
      <c r="D2481" s="102"/>
      <c r="E2481" s="102"/>
      <c r="F2481" s="87"/>
      <c r="G2481" s="87"/>
      <c r="H2481" s="90"/>
      <c r="I2481" s="102"/>
    </row>
    <row r="2482" spans="1:9">
      <c r="A2482" s="102"/>
      <c r="B2482" s="102"/>
      <c r="C2482" s="102"/>
      <c r="D2482" s="102"/>
      <c r="E2482" s="102"/>
      <c r="F2482" s="87"/>
      <c r="G2482" s="87"/>
      <c r="H2482" s="90"/>
      <c r="I2482" s="102"/>
    </row>
    <row r="2483" spans="1:9">
      <c r="B2483"/>
      <c r="C2483"/>
      <c r="D2483"/>
      <c r="E2483"/>
      <c r="F2483" s="87"/>
      <c r="G2483" s="87"/>
      <c r="H2483" s="90"/>
    </row>
    <row r="2484" spans="1:9">
      <c r="B2484"/>
      <c r="C2484"/>
      <c r="D2484"/>
      <c r="E2484"/>
      <c r="F2484" s="87"/>
      <c r="G2484" s="87"/>
      <c r="H2484" s="90"/>
    </row>
    <row r="2485" spans="1:9">
      <c r="B2485"/>
      <c r="C2485"/>
      <c r="D2485"/>
      <c r="E2485"/>
      <c r="F2485" s="87"/>
      <c r="G2485" s="87"/>
      <c r="H2485" s="90"/>
    </row>
    <row r="2486" spans="1:9">
      <c r="B2486"/>
      <c r="C2486"/>
      <c r="D2486"/>
      <c r="E2486"/>
      <c r="F2486" s="87"/>
      <c r="G2486" s="87"/>
      <c r="H2486" s="90"/>
    </row>
    <row r="2487" spans="1:9">
      <c r="B2487"/>
      <c r="C2487"/>
      <c r="D2487"/>
      <c r="E2487"/>
      <c r="F2487" s="87"/>
      <c r="G2487" s="87"/>
      <c r="H2487" s="90"/>
    </row>
    <row r="2488" spans="1:9">
      <c r="B2488"/>
      <c r="C2488"/>
      <c r="D2488"/>
      <c r="E2488"/>
      <c r="F2488" s="87"/>
      <c r="G2488" s="87"/>
      <c r="H2488" s="90"/>
    </row>
    <row r="2489" spans="1:9">
      <c r="A2489" s="102"/>
      <c r="B2489" s="102"/>
      <c r="C2489" s="102"/>
      <c r="D2489" s="102"/>
      <c r="E2489" s="102"/>
      <c r="F2489" s="87"/>
      <c r="G2489" s="87"/>
      <c r="H2489" s="90"/>
      <c r="I2489" s="102"/>
    </row>
    <row r="2490" spans="1:9">
      <c r="A2490" s="102"/>
      <c r="B2490" s="102"/>
      <c r="C2490" s="102"/>
      <c r="D2490" s="102"/>
      <c r="E2490" s="102"/>
      <c r="F2490" s="89"/>
      <c r="G2490" s="89"/>
      <c r="H2490" s="90"/>
      <c r="I2490" s="102"/>
    </row>
    <row r="2491" spans="1:9">
      <c r="A2491" s="102"/>
      <c r="B2491" s="102"/>
      <c r="C2491" s="102"/>
      <c r="D2491" s="102"/>
      <c r="E2491" s="102"/>
      <c r="F2491" s="87"/>
      <c r="G2491" s="87"/>
      <c r="H2491" s="90"/>
      <c r="I2491" s="102"/>
    </row>
    <row r="2492" spans="1:9">
      <c r="B2492"/>
      <c r="C2492"/>
      <c r="D2492"/>
      <c r="E2492"/>
      <c r="F2492" s="87"/>
      <c r="G2492" s="87"/>
      <c r="H2492" s="90"/>
    </row>
    <row r="2493" spans="1:9">
      <c r="B2493"/>
      <c r="C2493"/>
      <c r="D2493"/>
      <c r="E2493"/>
      <c r="F2493" s="87"/>
      <c r="G2493" s="87"/>
      <c r="H2493" s="90"/>
    </row>
    <row r="2494" spans="1:9">
      <c r="A2494" s="102"/>
      <c r="B2494" s="102"/>
      <c r="C2494" s="102"/>
      <c r="D2494" s="102"/>
      <c r="E2494" s="102"/>
      <c r="F2494" s="89"/>
      <c r="G2494" s="89"/>
      <c r="H2494" s="90"/>
      <c r="I2494" s="102"/>
    </row>
    <row r="2495" spans="1:9">
      <c r="A2495" s="102"/>
      <c r="B2495" s="102"/>
      <c r="C2495" s="102"/>
      <c r="D2495" s="102"/>
      <c r="E2495" s="102"/>
      <c r="F2495" s="87"/>
      <c r="G2495" s="87"/>
      <c r="H2495" s="90"/>
      <c r="I2495" s="102"/>
    </row>
    <row r="2496" spans="1:9">
      <c r="B2496"/>
      <c r="C2496"/>
      <c r="D2496"/>
      <c r="E2496"/>
      <c r="F2496" s="87"/>
      <c r="G2496" s="87"/>
      <c r="H2496" s="90"/>
    </row>
    <row r="2497" spans="1:9">
      <c r="A2497" s="102"/>
      <c r="B2497" s="102"/>
      <c r="C2497" s="102"/>
      <c r="D2497" s="102"/>
      <c r="E2497" s="102"/>
      <c r="F2497" s="89"/>
      <c r="G2497" s="89"/>
      <c r="H2497" s="90"/>
      <c r="I2497" s="102"/>
    </row>
    <row r="2498" spans="1:9">
      <c r="B2498"/>
      <c r="C2498"/>
      <c r="D2498"/>
      <c r="E2498"/>
      <c r="F2498" s="87"/>
      <c r="G2498" s="87"/>
      <c r="H2498" s="90"/>
    </row>
    <row r="2499" spans="1:9">
      <c r="A2499" s="102"/>
      <c r="B2499" s="102"/>
      <c r="C2499" s="102"/>
      <c r="D2499" s="102"/>
      <c r="E2499" s="102"/>
      <c r="F2499" s="87"/>
      <c r="G2499" s="87"/>
      <c r="H2499" s="90"/>
      <c r="I2499" s="102"/>
    </row>
    <row r="2500" spans="1:9">
      <c r="B2500"/>
      <c r="C2500"/>
      <c r="D2500"/>
      <c r="E2500"/>
      <c r="F2500" s="87"/>
      <c r="G2500" s="87"/>
      <c r="H2500" s="90"/>
    </row>
    <row r="2501" spans="1:9">
      <c r="B2501"/>
      <c r="C2501"/>
      <c r="D2501"/>
      <c r="E2501"/>
      <c r="F2501" s="87"/>
      <c r="G2501" s="87"/>
      <c r="H2501" s="90"/>
    </row>
    <row r="2502" spans="1:9">
      <c r="A2502" s="102"/>
      <c r="B2502" s="102"/>
      <c r="C2502" s="102"/>
      <c r="D2502" s="102"/>
      <c r="E2502" s="102"/>
      <c r="F2502" s="87"/>
      <c r="G2502" s="87"/>
      <c r="H2502" s="90"/>
      <c r="I2502" s="102"/>
    </row>
    <row r="2503" spans="1:9">
      <c r="B2503"/>
      <c r="C2503"/>
      <c r="D2503"/>
      <c r="E2503"/>
      <c r="F2503" s="87"/>
      <c r="G2503" s="87"/>
      <c r="H2503" s="90"/>
    </row>
    <row r="2504" spans="1:9">
      <c r="A2504" s="102"/>
      <c r="B2504" s="102"/>
      <c r="C2504" s="102"/>
      <c r="D2504" s="102"/>
      <c r="E2504" s="102"/>
      <c r="F2504" s="89"/>
      <c r="G2504" s="89"/>
      <c r="H2504" s="90"/>
      <c r="I2504" s="102"/>
    </row>
    <row r="2505" spans="1:9">
      <c r="B2505"/>
      <c r="C2505"/>
      <c r="D2505"/>
      <c r="E2505"/>
      <c r="F2505" s="87"/>
      <c r="G2505" s="87"/>
      <c r="H2505" s="90"/>
    </row>
    <row r="2506" spans="1:9">
      <c r="A2506" s="102"/>
      <c r="B2506" s="102"/>
      <c r="C2506" s="102"/>
      <c r="D2506" s="102"/>
      <c r="E2506" s="102"/>
      <c r="F2506" s="89"/>
      <c r="G2506" s="89"/>
      <c r="H2506" s="90"/>
      <c r="I2506" s="102"/>
    </row>
    <row r="2507" spans="1:9">
      <c r="A2507" s="102"/>
      <c r="B2507" s="102"/>
      <c r="C2507" s="102"/>
      <c r="D2507" s="102"/>
      <c r="E2507" s="102"/>
      <c r="F2507" s="87"/>
      <c r="G2507" s="87"/>
      <c r="H2507" s="90"/>
      <c r="I2507" s="102"/>
    </row>
    <row r="2508" spans="1:9">
      <c r="B2508"/>
      <c r="C2508"/>
      <c r="D2508"/>
      <c r="E2508"/>
      <c r="F2508" s="87"/>
      <c r="G2508" s="87"/>
      <c r="H2508" s="90"/>
    </row>
    <row r="2509" spans="1:9">
      <c r="A2509" s="95"/>
      <c r="B2509"/>
      <c r="C2509"/>
      <c r="D2509"/>
      <c r="E2509"/>
      <c r="F2509" s="87"/>
      <c r="G2509" s="87"/>
      <c r="H2509" s="90"/>
    </row>
    <row r="2510" spans="1:9">
      <c r="A2510" s="102"/>
      <c r="B2510" s="102"/>
      <c r="C2510" s="102"/>
      <c r="D2510" s="102"/>
      <c r="E2510" s="102"/>
      <c r="F2510" s="87"/>
      <c r="G2510" s="87"/>
      <c r="H2510" s="90"/>
      <c r="I2510" s="102"/>
    </row>
    <row r="2511" spans="1:9">
      <c r="B2511"/>
      <c r="C2511"/>
      <c r="D2511"/>
      <c r="E2511"/>
      <c r="F2511" s="87"/>
      <c r="G2511" s="87"/>
      <c r="H2511" s="90"/>
    </row>
    <row r="2512" spans="1:9">
      <c r="B2512"/>
      <c r="C2512"/>
      <c r="D2512"/>
      <c r="E2512"/>
      <c r="F2512" s="87"/>
      <c r="G2512" s="87"/>
      <c r="H2512" s="90"/>
    </row>
    <row r="2513" spans="1:9">
      <c r="B2513"/>
      <c r="C2513"/>
      <c r="D2513"/>
      <c r="E2513"/>
      <c r="F2513" s="87"/>
      <c r="G2513" s="87"/>
      <c r="H2513" s="90"/>
    </row>
    <row r="2514" spans="1:9">
      <c r="B2514"/>
      <c r="C2514"/>
      <c r="D2514"/>
      <c r="E2514"/>
      <c r="F2514" s="87"/>
      <c r="G2514" s="87"/>
      <c r="H2514" s="90"/>
    </row>
    <row r="2515" spans="1:9">
      <c r="B2515"/>
      <c r="C2515"/>
      <c r="D2515"/>
      <c r="E2515"/>
      <c r="F2515" s="87"/>
      <c r="G2515" s="87"/>
      <c r="H2515" s="90"/>
    </row>
    <row r="2516" spans="1:9">
      <c r="B2516"/>
      <c r="C2516"/>
      <c r="D2516"/>
      <c r="E2516"/>
      <c r="F2516" s="87"/>
      <c r="G2516" s="87"/>
      <c r="H2516" s="90"/>
    </row>
    <row r="2517" spans="1:9">
      <c r="A2517" s="102"/>
      <c r="B2517" s="102"/>
      <c r="C2517" s="102"/>
      <c r="D2517" s="102"/>
      <c r="E2517" s="102"/>
      <c r="F2517" s="87"/>
      <c r="G2517" s="87"/>
      <c r="H2517" s="90"/>
      <c r="I2517" s="102"/>
    </row>
    <row r="2518" spans="1:9">
      <c r="B2518"/>
      <c r="C2518"/>
      <c r="D2518"/>
      <c r="E2518"/>
      <c r="F2518" s="87"/>
      <c r="G2518" s="87"/>
      <c r="H2518" s="90"/>
    </row>
    <row r="2519" spans="1:9">
      <c r="B2519"/>
      <c r="C2519"/>
      <c r="D2519"/>
      <c r="E2519"/>
      <c r="F2519" s="87"/>
      <c r="G2519" s="87"/>
      <c r="H2519" s="90"/>
    </row>
    <row r="2520" spans="1:9">
      <c r="B2520"/>
      <c r="C2520"/>
      <c r="D2520"/>
      <c r="E2520"/>
      <c r="F2520" s="87"/>
      <c r="G2520" s="87"/>
      <c r="H2520" s="90"/>
    </row>
    <row r="2521" spans="1:9">
      <c r="A2521" s="102"/>
      <c r="B2521" s="102"/>
      <c r="C2521" s="102"/>
      <c r="D2521" s="102"/>
      <c r="E2521" s="102"/>
      <c r="F2521" s="87"/>
      <c r="G2521" s="87"/>
      <c r="H2521" s="90"/>
      <c r="I2521" s="102"/>
    </row>
    <row r="2522" spans="1:9">
      <c r="B2522"/>
      <c r="C2522"/>
      <c r="D2522"/>
      <c r="E2522"/>
      <c r="F2522" s="87"/>
      <c r="G2522" s="87"/>
      <c r="H2522" s="90"/>
    </row>
    <row r="2523" spans="1:9">
      <c r="B2523"/>
      <c r="C2523"/>
      <c r="D2523"/>
      <c r="E2523"/>
      <c r="F2523" s="87"/>
      <c r="G2523" s="87"/>
      <c r="H2523" s="90"/>
    </row>
    <row r="2524" spans="1:9">
      <c r="B2524"/>
      <c r="C2524"/>
      <c r="D2524"/>
      <c r="E2524"/>
      <c r="F2524" s="87"/>
      <c r="G2524" s="87"/>
      <c r="H2524" s="90"/>
    </row>
    <row r="2525" spans="1:9">
      <c r="A2525" s="102"/>
      <c r="B2525" s="102"/>
      <c r="C2525" s="102"/>
      <c r="D2525" s="102"/>
      <c r="E2525" s="102"/>
      <c r="F2525" s="87"/>
      <c r="G2525" s="87"/>
      <c r="H2525" s="90"/>
      <c r="I2525" s="102"/>
    </row>
    <row r="2526" spans="1:9">
      <c r="B2526"/>
      <c r="C2526"/>
      <c r="D2526"/>
      <c r="E2526"/>
      <c r="F2526" s="87"/>
      <c r="G2526" s="87"/>
      <c r="H2526" s="90"/>
    </row>
    <row r="2527" spans="1:9">
      <c r="A2527" s="102"/>
      <c r="B2527" s="102"/>
      <c r="C2527" s="102"/>
      <c r="D2527" s="102"/>
      <c r="E2527" s="102"/>
      <c r="F2527" s="87"/>
      <c r="G2527" s="87"/>
      <c r="H2527" s="90"/>
      <c r="I2527" s="102"/>
    </row>
    <row r="2528" spans="1:9">
      <c r="B2528"/>
      <c r="C2528"/>
      <c r="D2528"/>
      <c r="E2528"/>
      <c r="F2528" s="87"/>
      <c r="G2528" s="87"/>
      <c r="H2528" s="90"/>
    </row>
    <row r="2529" spans="1:9">
      <c r="A2529" s="102"/>
      <c r="B2529" s="102"/>
      <c r="C2529" s="102"/>
      <c r="D2529" s="102"/>
      <c r="E2529" s="102"/>
      <c r="F2529" s="87"/>
      <c r="G2529" s="87"/>
      <c r="H2529" s="90"/>
      <c r="I2529" s="102"/>
    </row>
    <row r="2530" spans="1:9">
      <c r="B2530"/>
      <c r="C2530"/>
      <c r="D2530"/>
      <c r="E2530"/>
      <c r="F2530" s="87"/>
      <c r="G2530" s="87"/>
      <c r="H2530" s="90"/>
    </row>
    <row r="2531" spans="1:9">
      <c r="B2531"/>
      <c r="C2531"/>
      <c r="D2531"/>
      <c r="E2531"/>
      <c r="F2531" s="87"/>
      <c r="G2531" s="87"/>
      <c r="H2531" s="90"/>
    </row>
    <row r="2532" spans="1:9">
      <c r="B2532"/>
      <c r="C2532"/>
      <c r="D2532"/>
      <c r="E2532"/>
      <c r="F2532" s="87"/>
      <c r="G2532" s="87"/>
      <c r="H2532" s="90"/>
    </row>
    <row r="2533" spans="1:9">
      <c r="B2533"/>
      <c r="C2533"/>
      <c r="D2533"/>
      <c r="E2533"/>
      <c r="F2533" s="87"/>
      <c r="G2533" s="87"/>
      <c r="H2533" s="90"/>
    </row>
    <row r="2534" spans="1:9">
      <c r="B2534"/>
      <c r="C2534"/>
      <c r="D2534"/>
      <c r="E2534"/>
      <c r="F2534" s="87"/>
      <c r="G2534" s="87"/>
      <c r="H2534" s="90"/>
    </row>
    <row r="2535" spans="1:9">
      <c r="A2535" s="102"/>
      <c r="B2535" s="102"/>
      <c r="C2535" s="102"/>
      <c r="D2535" s="102"/>
      <c r="E2535" s="102"/>
      <c r="F2535" s="87"/>
      <c r="G2535" s="87"/>
      <c r="H2535" s="88"/>
      <c r="I2535" s="102"/>
    </row>
    <row r="2536" spans="1:9">
      <c r="A2536" s="102"/>
      <c r="B2536" s="102"/>
      <c r="C2536" s="102"/>
      <c r="D2536" s="102"/>
      <c r="E2536" s="102"/>
      <c r="F2536" s="87"/>
      <c r="G2536" s="87"/>
      <c r="H2536" s="90"/>
      <c r="I2536" s="102"/>
    </row>
    <row r="2537" spans="1:9">
      <c r="A2537" s="102"/>
      <c r="B2537" s="102"/>
      <c r="C2537" s="102"/>
      <c r="D2537" s="102"/>
      <c r="E2537" s="102"/>
      <c r="F2537" s="87"/>
      <c r="G2537" s="87"/>
      <c r="H2537" s="90"/>
      <c r="I2537" s="102"/>
    </row>
    <row r="2538" spans="1:9">
      <c r="A2538" s="102"/>
      <c r="B2538" s="102"/>
      <c r="C2538" s="102"/>
      <c r="D2538" s="102"/>
      <c r="E2538" s="102"/>
      <c r="F2538" s="87"/>
      <c r="G2538" s="87"/>
      <c r="H2538" s="90"/>
      <c r="I2538" s="102"/>
    </row>
    <row r="2539" spans="1:9">
      <c r="A2539" s="102"/>
      <c r="B2539" s="102"/>
      <c r="C2539" s="102"/>
      <c r="D2539" s="102"/>
      <c r="E2539" s="102"/>
      <c r="F2539" s="89"/>
      <c r="G2539" s="89"/>
      <c r="H2539" s="90"/>
      <c r="I2539" s="102"/>
    </row>
    <row r="2540" spans="1:9">
      <c r="B2540"/>
      <c r="C2540"/>
      <c r="D2540"/>
      <c r="E2540"/>
      <c r="F2540" s="87"/>
      <c r="G2540" s="87"/>
      <c r="H2540" s="90"/>
    </row>
    <row r="2541" spans="1:9">
      <c r="B2541"/>
      <c r="C2541"/>
      <c r="D2541"/>
      <c r="E2541"/>
      <c r="F2541" s="87"/>
      <c r="G2541" s="87"/>
      <c r="H2541" s="90"/>
    </row>
    <row r="2542" spans="1:9">
      <c r="A2542" s="102"/>
      <c r="B2542" s="102"/>
      <c r="C2542" s="102"/>
      <c r="D2542" s="102"/>
      <c r="E2542" s="102"/>
      <c r="F2542" s="89"/>
      <c r="G2542" s="89"/>
      <c r="H2542" s="90"/>
      <c r="I2542" s="102"/>
    </row>
    <row r="2543" spans="1:9">
      <c r="A2543" s="102"/>
      <c r="B2543" s="102"/>
      <c r="C2543" s="102"/>
      <c r="D2543" s="102"/>
      <c r="E2543" s="102"/>
      <c r="F2543" s="89"/>
      <c r="G2543" s="89"/>
      <c r="H2543" s="90"/>
      <c r="I2543" s="102"/>
    </row>
    <row r="2544" spans="1:9">
      <c r="B2544"/>
      <c r="C2544"/>
      <c r="D2544"/>
      <c r="E2544"/>
      <c r="F2544" s="87"/>
      <c r="G2544" s="87"/>
      <c r="H2544" s="90"/>
    </row>
    <row r="2545" spans="1:86">
      <c r="B2545"/>
      <c r="C2545"/>
      <c r="D2545"/>
      <c r="E2545"/>
      <c r="F2545" s="87"/>
      <c r="G2545" s="87"/>
      <c r="H2545" s="90"/>
    </row>
    <row r="2546" spans="1:86">
      <c r="B2546"/>
      <c r="C2546"/>
      <c r="D2546"/>
      <c r="E2546"/>
      <c r="F2546" s="87"/>
      <c r="G2546" s="87"/>
      <c r="H2546" s="90"/>
    </row>
    <row r="2547" spans="1:86">
      <c r="A2547" s="102"/>
      <c r="B2547" s="102"/>
      <c r="C2547" s="102"/>
      <c r="D2547" s="102"/>
      <c r="E2547" s="102"/>
      <c r="F2547" s="87"/>
      <c r="G2547" s="87"/>
      <c r="H2547" s="90"/>
      <c r="I2547" s="102"/>
    </row>
    <row r="2548" spans="1:86">
      <c r="B2548"/>
      <c r="C2548"/>
      <c r="D2548"/>
      <c r="E2548"/>
      <c r="F2548" s="87"/>
      <c r="G2548" s="87"/>
      <c r="H2548" s="90"/>
    </row>
    <row r="2549" spans="1:86">
      <c r="B2549"/>
      <c r="C2549"/>
      <c r="D2549"/>
      <c r="E2549"/>
      <c r="F2549" s="87"/>
      <c r="G2549" s="87"/>
      <c r="H2549" s="90"/>
    </row>
    <row r="2550" spans="1:86">
      <c r="A2550" s="102"/>
      <c r="B2550" s="102"/>
      <c r="C2550" s="102"/>
      <c r="D2550" s="102"/>
      <c r="E2550" s="102"/>
      <c r="F2550" s="87"/>
      <c r="G2550" s="87"/>
      <c r="H2550" s="90"/>
      <c r="I2550" s="102"/>
    </row>
    <row r="2551" spans="1:86">
      <c r="B2551"/>
      <c r="C2551"/>
      <c r="D2551"/>
      <c r="E2551"/>
      <c r="F2551" s="87"/>
      <c r="G2551" s="87"/>
      <c r="H2551" s="90"/>
    </row>
    <row r="2552" spans="1:86">
      <c r="B2552"/>
      <c r="C2552"/>
      <c r="D2552"/>
      <c r="E2552"/>
      <c r="F2552" s="87"/>
      <c r="G2552" s="87"/>
      <c r="H2552" s="90"/>
    </row>
    <row r="2553" spans="1:86">
      <c r="B2553"/>
      <c r="C2553"/>
      <c r="D2553"/>
      <c r="E2553"/>
      <c r="F2553" s="87"/>
      <c r="G2553" s="87"/>
      <c r="H2553" s="90"/>
    </row>
    <row r="2554" spans="1:86">
      <c r="B2554"/>
      <c r="C2554"/>
      <c r="D2554"/>
      <c r="E2554"/>
      <c r="F2554" s="87"/>
      <c r="G2554" s="87"/>
      <c r="H2554" s="90"/>
    </row>
    <row r="2555" spans="1:86">
      <c r="A2555" s="102"/>
      <c r="B2555" s="102"/>
      <c r="C2555" s="102"/>
      <c r="D2555" s="102"/>
      <c r="E2555" s="102"/>
      <c r="F2555" s="87"/>
      <c r="G2555" s="87"/>
      <c r="H2555" s="90"/>
      <c r="I2555" s="102"/>
    </row>
    <row r="2556" spans="1:86">
      <c r="B2556"/>
      <c r="C2556"/>
      <c r="D2556"/>
      <c r="E2556"/>
      <c r="F2556" s="87"/>
      <c r="G2556" s="87"/>
      <c r="H2556" s="90"/>
    </row>
    <row r="2557" spans="1:86">
      <c r="B2557"/>
      <c r="C2557"/>
      <c r="D2557"/>
      <c r="E2557"/>
      <c r="F2557" s="87"/>
      <c r="G2557" s="87"/>
      <c r="H2557" s="90"/>
    </row>
    <row r="2558" spans="1:86">
      <c r="A2558" s="102"/>
      <c r="B2558" s="102"/>
      <c r="C2558" s="102"/>
      <c r="D2558" s="102"/>
      <c r="E2558" s="102"/>
      <c r="F2558" s="87"/>
      <c r="G2558" s="87"/>
      <c r="H2558" s="90"/>
      <c r="I2558" s="102"/>
    </row>
    <row r="2559" spans="1:86">
      <c r="A2559" s="102"/>
      <c r="B2559" s="102"/>
      <c r="C2559" s="102"/>
      <c r="D2559" s="102"/>
      <c r="E2559" s="102"/>
      <c r="F2559" s="87"/>
      <c r="G2559" s="87"/>
      <c r="H2559" s="90"/>
      <c r="I2559" s="102"/>
    </row>
    <row r="2560" spans="1:86" s="95" customFormat="1" ht="12" customHeight="1">
      <c r="A2560" s="102"/>
      <c r="B2560" s="102"/>
      <c r="C2560" s="102"/>
      <c r="D2560" s="102"/>
      <c r="E2560" s="102"/>
      <c r="F2560" s="87"/>
      <c r="G2560" s="87"/>
      <c r="H2560" s="90"/>
      <c r="I2560" s="102"/>
      <c r="J2560"/>
      <c r="K2560"/>
      <c r="L2560"/>
      <c r="M2560"/>
      <c r="N2560"/>
      <c r="O2560"/>
      <c r="P2560"/>
      <c r="Q2560"/>
      <c r="R2560"/>
      <c r="S2560"/>
      <c r="T2560"/>
      <c r="U2560"/>
      <c r="V2560"/>
      <c r="W2560"/>
      <c r="X2560"/>
      <c r="Y2560"/>
      <c r="Z2560"/>
      <c r="AA2560"/>
      <c r="AB2560"/>
      <c r="AC2560"/>
      <c r="AD2560"/>
      <c r="AE2560"/>
      <c r="AF2560"/>
      <c r="AG2560"/>
      <c r="AH2560"/>
      <c r="AI2560"/>
      <c r="AJ2560"/>
      <c r="AK2560"/>
      <c r="AL2560"/>
      <c r="AM2560"/>
      <c r="AN2560"/>
      <c r="AO2560"/>
      <c r="AP2560"/>
      <c r="AQ2560"/>
      <c r="AR2560"/>
      <c r="AS2560"/>
      <c r="AT2560"/>
      <c r="AU2560"/>
      <c r="AV2560"/>
      <c r="AW2560"/>
      <c r="AX2560"/>
      <c r="AY2560"/>
      <c r="AZ2560"/>
      <c r="BA2560"/>
      <c r="BB2560"/>
      <c r="BC2560"/>
      <c r="BD2560"/>
      <c r="BE2560"/>
      <c r="BF2560"/>
      <c r="BG2560"/>
      <c r="BH2560"/>
      <c r="BI2560"/>
      <c r="BJ2560"/>
      <c r="BK2560"/>
      <c r="BL2560"/>
      <c r="BM2560"/>
      <c r="BN2560"/>
      <c r="BO2560"/>
      <c r="BP2560"/>
      <c r="BQ2560"/>
      <c r="BR2560"/>
      <c r="BS2560"/>
      <c r="BT2560"/>
      <c r="BU2560"/>
      <c r="BV2560"/>
      <c r="BW2560"/>
      <c r="BX2560"/>
      <c r="BY2560"/>
      <c r="BZ2560"/>
      <c r="CA2560"/>
      <c r="CB2560"/>
      <c r="CC2560"/>
      <c r="CD2560"/>
      <c r="CE2560"/>
      <c r="CF2560"/>
      <c r="CG2560"/>
      <c r="CH2560"/>
    </row>
    <row r="2561" spans="1:9">
      <c r="A2561" s="102"/>
      <c r="B2561" s="102"/>
      <c r="C2561" s="102"/>
      <c r="D2561" s="102"/>
      <c r="E2561" s="102"/>
      <c r="F2561" s="87"/>
      <c r="G2561" s="87"/>
      <c r="H2561" s="90"/>
      <c r="I2561" s="102"/>
    </row>
    <row r="2562" spans="1:9">
      <c r="A2562" s="102"/>
      <c r="B2562" s="102"/>
      <c r="C2562" s="102"/>
      <c r="D2562" s="102"/>
      <c r="E2562" s="102"/>
      <c r="F2562" s="87"/>
      <c r="G2562" s="87"/>
      <c r="H2562" s="90"/>
      <c r="I2562" s="102"/>
    </row>
    <row r="2563" spans="1:9">
      <c r="A2563" s="102"/>
      <c r="B2563" s="102"/>
      <c r="C2563" s="102"/>
      <c r="D2563" s="102"/>
      <c r="E2563" s="102"/>
      <c r="F2563" s="89"/>
      <c r="G2563" s="89"/>
      <c r="H2563" s="90"/>
      <c r="I2563" s="102"/>
    </row>
    <row r="2564" spans="1:9">
      <c r="A2564" s="102"/>
      <c r="B2564" s="102"/>
      <c r="C2564" s="102"/>
      <c r="D2564" s="102"/>
      <c r="E2564" s="102"/>
      <c r="F2564" s="87"/>
      <c r="G2564" s="87"/>
      <c r="H2564" s="90"/>
      <c r="I2564" s="102"/>
    </row>
    <row r="2565" spans="1:9">
      <c r="A2565" s="102"/>
      <c r="B2565" s="102"/>
      <c r="C2565" s="102"/>
      <c r="D2565" s="102"/>
      <c r="E2565" s="102"/>
      <c r="F2565" s="89"/>
      <c r="G2565" s="89"/>
      <c r="H2565" s="90"/>
      <c r="I2565" s="102"/>
    </row>
    <row r="2566" spans="1:9">
      <c r="A2566" s="102"/>
      <c r="B2566" s="102"/>
      <c r="C2566" s="102"/>
      <c r="D2566" s="102"/>
      <c r="E2566" s="102"/>
      <c r="F2566" s="87"/>
      <c r="G2566" s="87"/>
      <c r="H2566" s="90"/>
      <c r="I2566" s="102"/>
    </row>
    <row r="2567" spans="1:9">
      <c r="A2567" s="102"/>
      <c r="B2567" s="102"/>
      <c r="C2567" s="102"/>
      <c r="D2567" s="102"/>
      <c r="E2567" s="102"/>
      <c r="F2567" s="87"/>
      <c r="G2567" s="87"/>
      <c r="H2567" s="90"/>
      <c r="I2567" s="102"/>
    </row>
    <row r="2568" spans="1:9">
      <c r="A2568" s="102"/>
      <c r="B2568" s="102"/>
      <c r="C2568" s="102"/>
      <c r="D2568" s="102"/>
      <c r="E2568" s="102"/>
      <c r="F2568" s="87"/>
      <c r="G2568" s="87"/>
      <c r="H2568" s="90"/>
      <c r="I2568" s="102"/>
    </row>
    <row r="2569" spans="1:9">
      <c r="A2569" s="102"/>
      <c r="B2569" s="102"/>
      <c r="C2569" s="102"/>
      <c r="D2569" s="102"/>
      <c r="E2569" s="102"/>
      <c r="F2569" s="87"/>
      <c r="G2569" s="87"/>
      <c r="H2569" s="90"/>
      <c r="I2569" s="102"/>
    </row>
    <row r="2570" spans="1:9">
      <c r="A2570" s="102"/>
      <c r="B2570" s="102"/>
      <c r="C2570" s="102"/>
      <c r="D2570" s="102"/>
      <c r="E2570" s="102"/>
      <c r="F2570" s="87"/>
      <c r="G2570" s="87"/>
      <c r="H2570" s="90"/>
      <c r="I2570" s="102"/>
    </row>
    <row r="2571" spans="1:9">
      <c r="A2571" s="102"/>
      <c r="B2571" s="102"/>
      <c r="C2571" s="102"/>
      <c r="D2571" s="102"/>
      <c r="E2571" s="102"/>
      <c r="F2571" s="87"/>
      <c r="G2571" s="87"/>
      <c r="H2571" s="90"/>
      <c r="I2571" s="102"/>
    </row>
    <row r="2572" spans="1:9">
      <c r="A2572" s="102"/>
      <c r="B2572" s="102"/>
      <c r="C2572" s="102"/>
      <c r="D2572" s="102"/>
      <c r="E2572" s="102"/>
      <c r="F2572" s="87"/>
      <c r="G2572" s="87"/>
      <c r="H2572" s="90"/>
      <c r="I2572" s="102"/>
    </row>
    <row r="2573" spans="1:9">
      <c r="A2573" s="102"/>
      <c r="B2573" s="102"/>
      <c r="C2573" s="102"/>
      <c r="D2573" s="102"/>
      <c r="E2573" s="102"/>
      <c r="F2573" s="87"/>
      <c r="G2573" s="87"/>
      <c r="H2573" s="90"/>
      <c r="I2573" s="102"/>
    </row>
    <row r="2574" spans="1:9">
      <c r="A2574" s="102"/>
      <c r="B2574" s="102"/>
      <c r="C2574" s="102"/>
      <c r="D2574" s="102"/>
      <c r="E2574" s="102"/>
      <c r="F2574" s="87"/>
      <c r="G2574" s="87"/>
      <c r="H2574" s="90"/>
      <c r="I2574" s="102"/>
    </row>
    <row r="2575" spans="1:9">
      <c r="A2575" s="102"/>
      <c r="B2575" s="102"/>
      <c r="C2575" s="102"/>
      <c r="D2575" s="102"/>
      <c r="E2575" s="102"/>
      <c r="F2575" s="87"/>
      <c r="G2575" s="87"/>
      <c r="H2575" s="90"/>
      <c r="I2575" s="102"/>
    </row>
    <row r="2576" spans="1:9">
      <c r="A2576" s="102"/>
      <c r="B2576" s="102"/>
      <c r="C2576" s="102"/>
      <c r="D2576" s="102"/>
      <c r="E2576" s="102"/>
      <c r="F2576" s="87"/>
      <c r="G2576" s="87"/>
      <c r="H2576" s="90"/>
      <c r="I2576" s="102"/>
    </row>
    <row r="2577" spans="1:9">
      <c r="A2577" s="102"/>
      <c r="B2577" s="102"/>
      <c r="C2577" s="102"/>
      <c r="D2577" s="102"/>
      <c r="E2577" s="102"/>
      <c r="F2577" s="87"/>
      <c r="G2577" s="87"/>
      <c r="H2577" s="90"/>
      <c r="I2577" s="102"/>
    </row>
    <row r="2578" spans="1:9">
      <c r="A2578" s="102"/>
      <c r="B2578" s="102"/>
      <c r="C2578" s="102"/>
      <c r="D2578" s="102"/>
      <c r="E2578" s="102"/>
      <c r="F2578" s="87"/>
      <c r="G2578" s="87"/>
      <c r="H2578" s="90"/>
      <c r="I2578" s="102"/>
    </row>
    <row r="2579" spans="1:9">
      <c r="A2579" s="102"/>
      <c r="B2579" s="102"/>
      <c r="C2579" s="102"/>
      <c r="D2579" s="102"/>
      <c r="E2579" s="102"/>
      <c r="F2579" s="87"/>
      <c r="G2579" s="87"/>
      <c r="H2579" s="90"/>
      <c r="I2579" s="102"/>
    </row>
    <row r="2580" spans="1:9">
      <c r="A2580" s="102"/>
      <c r="B2580" s="102"/>
      <c r="C2580" s="102"/>
      <c r="D2580" s="102"/>
      <c r="E2580" s="102"/>
      <c r="F2580" s="87"/>
      <c r="G2580" s="87"/>
      <c r="H2580" s="90"/>
      <c r="I2580" s="102"/>
    </row>
    <row r="2581" spans="1:9">
      <c r="A2581" s="102"/>
      <c r="B2581" s="102"/>
      <c r="C2581" s="102"/>
      <c r="D2581" s="102"/>
      <c r="E2581" s="102"/>
      <c r="F2581" s="87"/>
      <c r="G2581" s="87"/>
      <c r="H2581" s="90"/>
      <c r="I2581" s="102"/>
    </row>
    <row r="2582" spans="1:9">
      <c r="A2582" s="102"/>
      <c r="B2582" s="102"/>
      <c r="C2582" s="102"/>
      <c r="D2582" s="102"/>
      <c r="E2582" s="102"/>
      <c r="F2582" s="89"/>
      <c r="G2582" s="89"/>
      <c r="H2582" s="90"/>
      <c r="I2582" s="102"/>
    </row>
    <row r="2583" spans="1:9">
      <c r="A2583" s="102"/>
      <c r="B2583" s="102"/>
      <c r="C2583" s="102"/>
      <c r="D2583" s="102"/>
      <c r="E2583" s="102"/>
      <c r="F2583" s="87"/>
      <c r="G2583" s="87"/>
      <c r="H2583" s="90"/>
      <c r="I2583" s="102"/>
    </row>
    <row r="2584" spans="1:9">
      <c r="A2584" s="102"/>
      <c r="B2584" s="102"/>
      <c r="C2584" s="102"/>
      <c r="D2584" s="102"/>
      <c r="E2584" s="102"/>
      <c r="F2584" s="87"/>
      <c r="G2584" s="87"/>
      <c r="H2584" s="90"/>
      <c r="I2584" s="102"/>
    </row>
    <row r="2585" spans="1:9">
      <c r="A2585" s="102"/>
      <c r="B2585" s="102"/>
      <c r="C2585" s="102"/>
      <c r="D2585" s="102"/>
      <c r="E2585" s="102"/>
      <c r="F2585" s="87"/>
      <c r="G2585" s="87"/>
      <c r="H2585" s="90"/>
      <c r="I2585" s="102"/>
    </row>
    <row r="2586" spans="1:9">
      <c r="A2586" s="102"/>
      <c r="B2586" s="102"/>
      <c r="C2586" s="102"/>
      <c r="D2586" s="102"/>
      <c r="E2586" s="102"/>
      <c r="F2586" s="87"/>
      <c r="G2586" s="87"/>
      <c r="H2586" s="90"/>
      <c r="I2586" s="102"/>
    </row>
    <row r="2587" spans="1:9">
      <c r="A2587" s="102"/>
      <c r="B2587" s="102"/>
      <c r="C2587" s="102"/>
      <c r="D2587" s="102"/>
      <c r="E2587" s="102"/>
      <c r="F2587" s="87"/>
      <c r="G2587" s="87"/>
      <c r="H2587" s="90"/>
      <c r="I2587" s="102"/>
    </row>
    <row r="2588" spans="1:9">
      <c r="A2588" s="102"/>
      <c r="B2588" s="102"/>
      <c r="C2588" s="102"/>
      <c r="D2588" s="102"/>
      <c r="E2588" s="102"/>
      <c r="F2588" s="87"/>
      <c r="G2588" s="87"/>
      <c r="H2588" s="90"/>
      <c r="I2588" s="102"/>
    </row>
    <row r="2589" spans="1:9">
      <c r="A2589" s="102"/>
      <c r="B2589" s="102"/>
      <c r="C2589" s="102"/>
      <c r="D2589" s="102"/>
      <c r="E2589" s="102"/>
      <c r="F2589" s="87"/>
      <c r="G2589" s="87"/>
      <c r="H2589" s="90"/>
      <c r="I2589" s="102"/>
    </row>
    <row r="2590" spans="1:9">
      <c r="A2590" s="102"/>
      <c r="B2590" s="102"/>
      <c r="C2590" s="102"/>
      <c r="D2590" s="102"/>
      <c r="E2590" s="102"/>
      <c r="F2590" s="87"/>
      <c r="G2590" s="87"/>
      <c r="H2590" s="90"/>
      <c r="I2590" s="102"/>
    </row>
    <row r="2591" spans="1:9">
      <c r="A2591" s="102"/>
      <c r="B2591" s="102"/>
      <c r="C2591" s="102"/>
      <c r="D2591" s="102"/>
      <c r="E2591" s="102"/>
      <c r="F2591" s="89"/>
      <c r="G2591" s="89"/>
      <c r="H2591" s="90"/>
      <c r="I2591" s="102"/>
    </row>
    <row r="2592" spans="1:9">
      <c r="A2592" s="102"/>
      <c r="B2592" s="102"/>
      <c r="C2592" s="102"/>
      <c r="D2592" s="102"/>
      <c r="E2592" s="102"/>
      <c r="F2592" s="89"/>
      <c r="G2592" s="89"/>
      <c r="H2592" s="90"/>
      <c r="I2592" s="102"/>
    </row>
    <row r="2593" spans="1:9">
      <c r="A2593" s="102"/>
      <c r="B2593" s="102"/>
      <c r="C2593" s="102"/>
      <c r="D2593" s="102"/>
      <c r="E2593" s="102"/>
      <c r="F2593" s="87"/>
      <c r="G2593" s="87"/>
      <c r="H2593" s="90"/>
      <c r="I2593" s="102"/>
    </row>
    <row r="2594" spans="1:9">
      <c r="A2594" s="102"/>
      <c r="B2594" s="102"/>
      <c r="C2594" s="102"/>
      <c r="D2594" s="102"/>
      <c r="E2594" s="102"/>
      <c r="F2594" s="87"/>
      <c r="G2594" s="87"/>
      <c r="H2594" s="90"/>
      <c r="I2594" s="102"/>
    </row>
    <row r="2595" spans="1:9">
      <c r="A2595" s="102"/>
      <c r="B2595" s="102"/>
      <c r="C2595" s="102"/>
      <c r="D2595" s="102"/>
      <c r="E2595" s="102"/>
      <c r="F2595" s="87"/>
      <c r="G2595" s="87"/>
      <c r="H2595" s="90"/>
      <c r="I2595" s="102"/>
    </row>
    <row r="2596" spans="1:9">
      <c r="A2596" s="102"/>
      <c r="B2596" s="102"/>
      <c r="C2596" s="102"/>
      <c r="D2596" s="102"/>
      <c r="E2596" s="102"/>
      <c r="F2596" s="87"/>
      <c r="G2596" s="87"/>
      <c r="H2596" s="90"/>
      <c r="I2596" s="102"/>
    </row>
    <row r="2597" spans="1:9">
      <c r="A2597" s="102"/>
      <c r="B2597" s="102"/>
      <c r="C2597" s="102"/>
      <c r="D2597" s="102"/>
      <c r="E2597" s="102"/>
      <c r="F2597" s="87"/>
      <c r="G2597" s="87"/>
      <c r="H2597" s="90"/>
      <c r="I2597" s="102"/>
    </row>
    <row r="2598" spans="1:9">
      <c r="A2598" s="102"/>
      <c r="B2598" s="102"/>
      <c r="C2598" s="102"/>
      <c r="D2598" s="102"/>
      <c r="E2598" s="102"/>
      <c r="F2598" s="87"/>
      <c r="G2598" s="87"/>
      <c r="H2598" s="90"/>
      <c r="I2598" s="102"/>
    </row>
    <row r="2599" spans="1:9">
      <c r="A2599" s="102"/>
      <c r="B2599" s="102"/>
      <c r="C2599" s="102"/>
      <c r="D2599" s="102"/>
      <c r="E2599" s="102"/>
      <c r="F2599" s="87"/>
      <c r="G2599" s="87"/>
      <c r="H2599" s="90"/>
      <c r="I2599" s="102"/>
    </row>
    <row r="2600" spans="1:9">
      <c r="A2600" s="102"/>
      <c r="B2600" s="102"/>
      <c r="C2600" s="102"/>
      <c r="D2600" s="102"/>
      <c r="E2600" s="102"/>
      <c r="F2600" s="87"/>
      <c r="G2600" s="87"/>
      <c r="H2600" s="90"/>
      <c r="I2600" s="102"/>
    </row>
    <row r="2601" spans="1:9">
      <c r="A2601" s="102"/>
      <c r="B2601" s="102"/>
      <c r="C2601" s="102"/>
      <c r="D2601" s="102"/>
      <c r="E2601" s="102"/>
      <c r="F2601" s="87"/>
      <c r="G2601" s="87"/>
      <c r="H2601" s="90"/>
      <c r="I2601" s="102"/>
    </row>
    <row r="2602" spans="1:9">
      <c r="A2602" s="102"/>
      <c r="B2602" s="102"/>
      <c r="C2602" s="102"/>
      <c r="D2602" s="102"/>
      <c r="E2602" s="102"/>
      <c r="F2602" s="89"/>
      <c r="G2602" s="89"/>
      <c r="H2602" s="90"/>
      <c r="I2602" s="102"/>
    </row>
    <row r="2603" spans="1:9">
      <c r="A2603" s="102"/>
      <c r="B2603" s="102"/>
      <c r="C2603" s="102"/>
      <c r="D2603" s="102"/>
      <c r="E2603" s="102"/>
      <c r="F2603" s="87"/>
      <c r="G2603" s="87"/>
      <c r="H2603" s="90"/>
      <c r="I2603" s="102"/>
    </row>
    <row r="2604" spans="1:9">
      <c r="A2604" s="102"/>
      <c r="B2604" s="102"/>
      <c r="C2604" s="102"/>
      <c r="D2604" s="102"/>
      <c r="E2604" s="102"/>
      <c r="F2604" s="89"/>
      <c r="G2604" s="89"/>
      <c r="H2604" s="90"/>
      <c r="I2604" s="102"/>
    </row>
    <row r="2605" spans="1:9">
      <c r="A2605" s="102"/>
      <c r="B2605" s="102"/>
      <c r="C2605" s="102"/>
      <c r="D2605" s="102"/>
      <c r="E2605" s="102"/>
      <c r="F2605" s="87"/>
      <c r="G2605" s="87"/>
      <c r="H2605" s="90"/>
      <c r="I2605" s="102"/>
    </row>
    <row r="2606" spans="1:9">
      <c r="A2606" s="102"/>
      <c r="B2606" s="102"/>
      <c r="C2606" s="102"/>
      <c r="D2606" s="102"/>
      <c r="E2606" s="102"/>
      <c r="F2606" s="87"/>
      <c r="G2606" s="87"/>
      <c r="H2606" s="90"/>
      <c r="I2606" s="102"/>
    </row>
    <row r="2607" spans="1:9">
      <c r="A2607" s="102"/>
      <c r="B2607" s="102"/>
      <c r="C2607" s="102"/>
      <c r="D2607" s="102"/>
      <c r="E2607" s="102"/>
      <c r="F2607" s="87"/>
      <c r="G2607" s="87"/>
      <c r="H2607" s="90"/>
      <c r="I2607" s="102"/>
    </row>
    <row r="2608" spans="1:9">
      <c r="A2608" s="102"/>
      <c r="B2608" s="102"/>
      <c r="C2608" s="102"/>
      <c r="D2608" s="102"/>
      <c r="E2608" s="102"/>
      <c r="F2608" s="89"/>
      <c r="G2608" s="89"/>
      <c r="H2608" s="90"/>
      <c r="I2608" s="102"/>
    </row>
    <row r="2609" spans="1:9">
      <c r="A2609" s="102"/>
      <c r="B2609" s="102"/>
      <c r="C2609" s="102"/>
      <c r="D2609" s="102"/>
      <c r="E2609" s="102"/>
      <c r="F2609" s="87"/>
      <c r="G2609" s="87"/>
      <c r="H2609" s="90"/>
      <c r="I2609" s="102"/>
    </row>
    <row r="2610" spans="1:9">
      <c r="A2610" s="102"/>
      <c r="B2610" s="102"/>
      <c r="C2610" s="102"/>
      <c r="D2610" s="102"/>
      <c r="E2610" s="102"/>
      <c r="F2610" s="87"/>
      <c r="G2610" s="87"/>
      <c r="H2610" s="90"/>
      <c r="I2610" s="102"/>
    </row>
    <row r="2611" spans="1:9">
      <c r="A2611" s="102"/>
      <c r="B2611" s="102"/>
      <c r="C2611" s="102"/>
      <c r="D2611" s="102"/>
      <c r="E2611" s="102"/>
      <c r="F2611" s="87"/>
      <c r="G2611" s="87"/>
      <c r="H2611" s="90"/>
      <c r="I2611" s="102"/>
    </row>
    <row r="2612" spans="1:9">
      <c r="A2612" s="102"/>
      <c r="B2612" s="102"/>
      <c r="C2612" s="102"/>
      <c r="D2612" s="102"/>
      <c r="E2612" s="102"/>
      <c r="F2612" s="87"/>
      <c r="G2612" s="87"/>
      <c r="H2612" s="90"/>
      <c r="I2612" s="102"/>
    </row>
    <row r="2613" spans="1:9">
      <c r="A2613" s="102"/>
      <c r="B2613" s="102"/>
      <c r="C2613" s="102"/>
      <c r="D2613" s="102"/>
      <c r="E2613" s="102"/>
      <c r="F2613" s="87"/>
      <c r="G2613" s="87"/>
      <c r="H2613" s="90"/>
      <c r="I2613" s="102"/>
    </row>
    <row r="2614" spans="1:9">
      <c r="A2614" s="102"/>
      <c r="B2614" s="102"/>
      <c r="C2614" s="102"/>
      <c r="D2614" s="102"/>
      <c r="E2614" s="102"/>
      <c r="F2614" s="87"/>
      <c r="G2614" s="87"/>
      <c r="H2614" s="90"/>
      <c r="I2614" s="102"/>
    </row>
    <row r="2615" spans="1:9">
      <c r="A2615" s="102"/>
      <c r="B2615" s="102"/>
      <c r="C2615" s="102"/>
      <c r="D2615" s="102"/>
      <c r="E2615" s="102"/>
      <c r="F2615" s="87"/>
      <c r="G2615" s="87"/>
      <c r="H2615" s="90"/>
      <c r="I2615" s="102"/>
    </row>
    <row r="2616" spans="1:9">
      <c r="A2616" s="102"/>
      <c r="B2616" s="102"/>
      <c r="C2616" s="102"/>
      <c r="D2616" s="102"/>
      <c r="E2616" s="102"/>
      <c r="F2616" s="87"/>
      <c r="G2616" s="87"/>
      <c r="H2616" s="90"/>
      <c r="I2616" s="102"/>
    </row>
    <row r="2617" spans="1:9">
      <c r="A2617" s="102"/>
      <c r="B2617" s="102"/>
      <c r="C2617" s="102"/>
      <c r="D2617" s="102"/>
      <c r="E2617" s="102"/>
      <c r="F2617" s="87"/>
      <c r="G2617" s="87"/>
      <c r="H2617" s="90"/>
      <c r="I2617" s="102"/>
    </row>
    <row r="2618" spans="1:9">
      <c r="A2618" s="102"/>
      <c r="B2618" s="102"/>
      <c r="C2618" s="102"/>
      <c r="D2618" s="102"/>
      <c r="E2618" s="102"/>
      <c r="F2618" s="87"/>
      <c r="G2618" s="87"/>
      <c r="H2618" s="90"/>
      <c r="I2618" s="102"/>
    </row>
    <row r="2619" spans="1:9">
      <c r="A2619" s="102"/>
      <c r="B2619" s="102"/>
      <c r="C2619" s="102"/>
      <c r="D2619" s="102"/>
      <c r="E2619" s="102"/>
      <c r="F2619" s="87"/>
      <c r="G2619" s="87"/>
      <c r="H2619" s="90"/>
      <c r="I2619" s="102"/>
    </row>
    <row r="2620" spans="1:9">
      <c r="A2620" s="102"/>
      <c r="B2620" s="102"/>
      <c r="C2620" s="102"/>
      <c r="D2620" s="102"/>
      <c r="E2620" s="102"/>
      <c r="F2620" s="87"/>
      <c r="G2620" s="87"/>
      <c r="H2620" s="90"/>
      <c r="I2620" s="102"/>
    </row>
    <row r="2621" spans="1:9">
      <c r="A2621" s="102"/>
      <c r="B2621" s="102"/>
      <c r="C2621" s="102"/>
      <c r="D2621" s="102"/>
      <c r="E2621" s="102"/>
      <c r="F2621" s="87"/>
      <c r="G2621" s="87"/>
      <c r="H2621" s="90"/>
      <c r="I2621" s="102"/>
    </row>
    <row r="2622" spans="1:9">
      <c r="A2622" s="102"/>
      <c r="B2622" s="102"/>
      <c r="C2622" s="102"/>
      <c r="D2622" s="102"/>
      <c r="E2622" s="102"/>
      <c r="F2622" s="87"/>
      <c r="G2622" s="87"/>
      <c r="H2622" s="90"/>
      <c r="I2622" s="102"/>
    </row>
    <row r="2623" spans="1:9">
      <c r="A2623" s="102"/>
      <c r="B2623" s="102"/>
      <c r="C2623" s="102"/>
      <c r="D2623" s="102"/>
      <c r="E2623" s="102"/>
      <c r="F2623" s="87"/>
      <c r="G2623" s="87"/>
      <c r="H2623" s="90"/>
      <c r="I2623" s="102"/>
    </row>
    <row r="2624" spans="1:9">
      <c r="A2624" s="102"/>
      <c r="B2624" s="102"/>
      <c r="C2624" s="102"/>
      <c r="D2624" s="102"/>
      <c r="E2624" s="102"/>
      <c r="F2624" s="87"/>
      <c r="G2624" s="87"/>
      <c r="H2624" s="90"/>
      <c r="I2624" s="102"/>
    </row>
    <row r="2625" spans="1:9">
      <c r="A2625" s="102"/>
      <c r="B2625" s="102"/>
      <c r="C2625" s="102"/>
      <c r="D2625" s="102"/>
      <c r="E2625" s="102"/>
      <c r="F2625" s="87"/>
      <c r="G2625" s="87"/>
      <c r="H2625" s="90"/>
      <c r="I2625" s="102"/>
    </row>
    <row r="2626" spans="1:9">
      <c r="A2626" s="102"/>
      <c r="B2626" s="102"/>
      <c r="C2626" s="102"/>
      <c r="D2626" s="102"/>
      <c r="E2626" s="102"/>
      <c r="F2626" s="87"/>
      <c r="G2626" s="87"/>
      <c r="H2626" s="90"/>
      <c r="I2626" s="102"/>
    </row>
    <row r="2627" spans="1:9">
      <c r="A2627" s="102"/>
      <c r="B2627" s="102"/>
      <c r="C2627" s="102"/>
      <c r="D2627" s="102"/>
      <c r="E2627" s="102"/>
      <c r="F2627" s="87"/>
      <c r="G2627" s="87"/>
      <c r="H2627" s="90"/>
      <c r="I2627" s="102"/>
    </row>
    <row r="2628" spans="1:9">
      <c r="A2628" s="102"/>
      <c r="B2628" s="102"/>
      <c r="C2628" s="102"/>
      <c r="D2628" s="102"/>
      <c r="E2628" s="102"/>
      <c r="F2628" s="87"/>
      <c r="G2628" s="87"/>
      <c r="H2628" s="90"/>
      <c r="I2628" s="102"/>
    </row>
    <row r="2629" spans="1:9">
      <c r="A2629" s="102"/>
      <c r="B2629" s="102"/>
      <c r="C2629" s="102"/>
      <c r="D2629" s="102"/>
      <c r="E2629" s="102"/>
      <c r="F2629" s="87"/>
      <c r="G2629" s="87"/>
      <c r="H2629" s="90"/>
      <c r="I2629" s="102"/>
    </row>
    <row r="2630" spans="1:9">
      <c r="A2630" s="102"/>
      <c r="B2630" s="102"/>
      <c r="C2630" s="102"/>
      <c r="D2630" s="102"/>
      <c r="E2630" s="102"/>
      <c r="F2630" s="87"/>
      <c r="G2630" s="87"/>
      <c r="H2630" s="90"/>
      <c r="I2630" s="102"/>
    </row>
    <row r="2631" spans="1:9">
      <c r="A2631" s="102"/>
      <c r="B2631" s="102"/>
      <c r="C2631" s="102"/>
      <c r="D2631" s="102"/>
      <c r="E2631" s="102"/>
      <c r="F2631" s="87"/>
      <c r="G2631" s="87"/>
      <c r="H2631" s="90"/>
      <c r="I2631" s="102"/>
    </row>
    <row r="2632" spans="1:9">
      <c r="A2632" s="102"/>
      <c r="B2632" s="102"/>
      <c r="C2632" s="102"/>
      <c r="D2632" s="102"/>
      <c r="E2632" s="102"/>
      <c r="F2632" s="87"/>
      <c r="G2632" s="87"/>
      <c r="H2632" s="90"/>
      <c r="I2632" s="102"/>
    </row>
    <row r="2633" spans="1:9">
      <c r="A2633" s="102"/>
      <c r="B2633" s="102"/>
      <c r="C2633" s="102"/>
      <c r="D2633" s="102"/>
      <c r="E2633" s="102"/>
      <c r="F2633" s="87"/>
      <c r="G2633" s="87"/>
      <c r="H2633" s="90"/>
      <c r="I2633" s="102"/>
    </row>
    <row r="2634" spans="1:9">
      <c r="A2634" s="102"/>
      <c r="B2634" s="102"/>
      <c r="C2634" s="102"/>
      <c r="D2634" s="102"/>
      <c r="E2634" s="102"/>
      <c r="F2634" s="87"/>
      <c r="G2634" s="87"/>
      <c r="H2634" s="90"/>
      <c r="I2634" s="102"/>
    </row>
    <row r="2635" spans="1:9">
      <c r="A2635" s="102"/>
      <c r="B2635" s="102"/>
      <c r="C2635" s="102"/>
      <c r="D2635" s="102"/>
      <c r="E2635" s="102"/>
      <c r="F2635" s="87"/>
      <c r="G2635" s="87"/>
      <c r="H2635" s="90"/>
      <c r="I2635" s="102"/>
    </row>
    <row r="2636" spans="1:9">
      <c r="A2636" s="102"/>
      <c r="B2636" s="102"/>
      <c r="C2636" s="102"/>
      <c r="D2636" s="102"/>
      <c r="E2636" s="102"/>
      <c r="F2636" s="87"/>
      <c r="G2636" s="87"/>
      <c r="H2636" s="90"/>
      <c r="I2636" s="102"/>
    </row>
    <row r="2637" spans="1:9">
      <c r="A2637" s="102"/>
      <c r="B2637" s="102"/>
      <c r="C2637" s="102"/>
      <c r="D2637" s="102"/>
      <c r="E2637" s="102"/>
      <c r="F2637" s="87"/>
      <c r="G2637" s="87"/>
      <c r="H2637" s="90"/>
      <c r="I2637" s="102"/>
    </row>
    <row r="2638" spans="1:9">
      <c r="A2638" s="102"/>
      <c r="B2638" s="102"/>
      <c r="C2638" s="102"/>
      <c r="D2638" s="102"/>
      <c r="E2638" s="102"/>
      <c r="F2638" s="87"/>
      <c r="G2638" s="87"/>
      <c r="H2638" s="90"/>
      <c r="I2638" s="102"/>
    </row>
    <row r="2639" spans="1:9">
      <c r="A2639" s="102"/>
      <c r="B2639" s="102"/>
      <c r="C2639" s="102"/>
      <c r="D2639" s="102"/>
      <c r="E2639" s="102"/>
      <c r="F2639" s="87"/>
      <c r="G2639" s="87"/>
      <c r="H2639" s="90"/>
      <c r="I2639" s="102"/>
    </row>
    <row r="2640" spans="1:9">
      <c r="A2640" s="102"/>
      <c r="B2640" s="102"/>
      <c r="C2640" s="102"/>
      <c r="D2640" s="102"/>
      <c r="E2640" s="102"/>
      <c r="F2640" s="87"/>
      <c r="G2640" s="87"/>
      <c r="H2640" s="90"/>
      <c r="I2640" s="102"/>
    </row>
    <row r="2641" spans="1:9">
      <c r="A2641" s="102"/>
      <c r="B2641" s="102"/>
      <c r="C2641" s="102"/>
      <c r="D2641" s="102"/>
      <c r="E2641" s="102"/>
      <c r="F2641" s="87"/>
      <c r="G2641" s="87"/>
      <c r="H2641" s="90"/>
      <c r="I2641" s="102"/>
    </row>
    <row r="2642" spans="1:9">
      <c r="A2642" s="102"/>
      <c r="B2642" s="102"/>
      <c r="C2642" s="102"/>
      <c r="D2642" s="102"/>
      <c r="E2642" s="102"/>
      <c r="F2642" s="87"/>
      <c r="G2642" s="87"/>
      <c r="H2642" s="90"/>
      <c r="I2642" s="102"/>
    </row>
    <row r="2643" spans="1:9">
      <c r="A2643" s="102"/>
      <c r="B2643" s="102"/>
      <c r="C2643" s="102"/>
      <c r="D2643" s="102"/>
      <c r="E2643" s="102"/>
      <c r="F2643" s="87"/>
      <c r="G2643" s="87"/>
      <c r="H2643" s="90"/>
      <c r="I2643" s="102"/>
    </row>
    <row r="2644" spans="1:9">
      <c r="A2644" s="126"/>
      <c r="B2644" s="102"/>
      <c r="C2644" s="102"/>
      <c r="D2644" s="102"/>
      <c r="E2644" s="102"/>
      <c r="F2644" s="87"/>
      <c r="G2644" s="87"/>
      <c r="H2644" s="90"/>
      <c r="I2644" s="102"/>
    </row>
    <row r="2645" spans="1:9">
      <c r="A2645" s="102"/>
      <c r="B2645" s="102"/>
      <c r="C2645" s="102"/>
      <c r="D2645" s="102"/>
      <c r="E2645" s="102"/>
      <c r="F2645" s="87"/>
      <c r="G2645" s="87"/>
      <c r="H2645" s="90"/>
      <c r="I2645" s="102"/>
    </row>
    <row r="2646" spans="1:9">
      <c r="A2646" s="102"/>
      <c r="B2646" s="102"/>
      <c r="C2646" s="102"/>
      <c r="D2646" s="102"/>
      <c r="E2646" s="102"/>
      <c r="F2646" s="87"/>
      <c r="G2646" s="87"/>
      <c r="H2646" s="90"/>
      <c r="I2646" s="102"/>
    </row>
    <row r="2647" spans="1:9">
      <c r="A2647" s="102"/>
      <c r="B2647" s="102"/>
      <c r="C2647" s="102"/>
      <c r="D2647" s="102"/>
      <c r="E2647" s="102"/>
      <c r="F2647" s="87"/>
      <c r="G2647" s="87"/>
      <c r="H2647" s="90"/>
      <c r="I2647" s="102"/>
    </row>
    <row r="2648" spans="1:9">
      <c r="A2648" s="102"/>
      <c r="B2648" s="102"/>
      <c r="C2648" s="102"/>
      <c r="D2648" s="102"/>
      <c r="E2648" s="102"/>
      <c r="F2648" s="87"/>
      <c r="G2648" s="87"/>
      <c r="H2648" s="90"/>
      <c r="I2648" s="102"/>
    </row>
    <row r="2649" spans="1:9">
      <c r="A2649" s="102"/>
      <c r="B2649" s="102"/>
      <c r="C2649" s="102"/>
      <c r="D2649" s="102"/>
      <c r="E2649" s="102"/>
      <c r="F2649" s="87"/>
      <c r="G2649" s="87"/>
      <c r="H2649" s="90"/>
      <c r="I2649" s="102"/>
    </row>
    <row r="2650" spans="1:9">
      <c r="A2650" s="102"/>
      <c r="B2650" s="102"/>
      <c r="C2650" s="102"/>
      <c r="D2650" s="102"/>
      <c r="E2650" s="102"/>
      <c r="F2650" s="87"/>
      <c r="G2650" s="87"/>
      <c r="H2650" s="90"/>
      <c r="I2650" s="102"/>
    </row>
    <row r="2651" spans="1:9">
      <c r="A2651" s="102"/>
      <c r="B2651" s="102"/>
      <c r="C2651" s="102"/>
      <c r="D2651" s="102"/>
      <c r="E2651" s="102"/>
      <c r="F2651" s="87"/>
      <c r="G2651" s="87"/>
      <c r="H2651" s="90"/>
      <c r="I2651" s="102"/>
    </row>
    <row r="2652" spans="1:9">
      <c r="A2652" s="102"/>
      <c r="B2652" s="102"/>
      <c r="C2652" s="102"/>
      <c r="D2652" s="102"/>
      <c r="E2652" s="102"/>
      <c r="F2652" s="87"/>
      <c r="G2652" s="87"/>
      <c r="H2652" s="90"/>
      <c r="I2652" s="102"/>
    </row>
    <row r="2653" spans="1:9">
      <c r="A2653" s="102"/>
      <c r="B2653" s="102"/>
      <c r="C2653" s="102"/>
      <c r="D2653" s="102"/>
      <c r="E2653" s="102"/>
      <c r="F2653" s="87"/>
      <c r="G2653" s="87"/>
      <c r="H2653" s="90"/>
      <c r="I2653" s="102"/>
    </row>
    <row r="2654" spans="1:9">
      <c r="A2654" s="102"/>
      <c r="B2654" s="102"/>
      <c r="C2654" s="102"/>
      <c r="D2654" s="102"/>
      <c r="E2654" s="102"/>
      <c r="F2654" s="87"/>
      <c r="G2654" s="87"/>
      <c r="H2654" s="90"/>
      <c r="I2654" s="102"/>
    </row>
    <row r="2655" spans="1:9">
      <c r="A2655" s="102"/>
      <c r="B2655" s="102"/>
      <c r="C2655" s="102"/>
      <c r="D2655" s="102"/>
      <c r="E2655" s="102"/>
      <c r="F2655" s="87"/>
      <c r="G2655" s="87"/>
      <c r="H2655" s="90"/>
      <c r="I2655" s="102"/>
    </row>
    <row r="2656" spans="1:9">
      <c r="A2656" s="102"/>
      <c r="B2656" s="102"/>
      <c r="C2656" s="102"/>
      <c r="D2656" s="102"/>
      <c r="E2656" s="102"/>
      <c r="F2656" s="89"/>
      <c r="G2656" s="89"/>
      <c r="H2656" s="90"/>
      <c r="I2656" s="102"/>
    </row>
    <row r="2657" spans="1:9">
      <c r="A2657" s="102"/>
      <c r="B2657" s="102"/>
      <c r="C2657" s="102"/>
      <c r="D2657" s="102"/>
      <c r="E2657" s="102"/>
      <c r="F2657" s="87"/>
      <c r="G2657" s="87"/>
      <c r="H2657" s="90"/>
      <c r="I2657" s="102"/>
    </row>
    <row r="2658" spans="1:9">
      <c r="A2658" s="102"/>
      <c r="B2658" s="102"/>
      <c r="C2658" s="102"/>
      <c r="D2658" s="102"/>
      <c r="E2658" s="102"/>
      <c r="F2658" s="89"/>
      <c r="G2658" s="89"/>
      <c r="H2658" s="90"/>
      <c r="I2658" s="102"/>
    </row>
    <row r="2659" spans="1:9">
      <c r="A2659" s="102"/>
      <c r="B2659" s="102"/>
      <c r="C2659" s="102"/>
      <c r="D2659" s="102"/>
      <c r="E2659" s="102"/>
      <c r="F2659" s="87"/>
      <c r="G2659" s="87"/>
      <c r="H2659" s="90"/>
      <c r="I2659" s="102"/>
    </row>
    <row r="2660" spans="1:9">
      <c r="A2660" s="102"/>
      <c r="B2660" s="102"/>
      <c r="C2660" s="102"/>
      <c r="D2660" s="102"/>
      <c r="E2660" s="102"/>
      <c r="F2660" s="87"/>
      <c r="G2660" s="87"/>
      <c r="H2660" s="90"/>
      <c r="I2660" s="102"/>
    </row>
    <row r="2661" spans="1:9">
      <c r="A2661" s="102"/>
      <c r="B2661" s="102"/>
      <c r="C2661" s="102"/>
      <c r="D2661" s="102"/>
      <c r="E2661" s="102"/>
      <c r="F2661" s="87"/>
      <c r="G2661" s="87"/>
      <c r="H2661" s="90"/>
      <c r="I2661" s="102"/>
    </row>
    <row r="2662" spans="1:9">
      <c r="A2662" s="102"/>
      <c r="B2662" s="102"/>
      <c r="C2662" s="102"/>
      <c r="D2662" s="102"/>
      <c r="E2662" s="102"/>
      <c r="F2662" s="87"/>
      <c r="G2662" s="87"/>
      <c r="H2662" s="90"/>
      <c r="I2662" s="102"/>
    </row>
    <row r="2663" spans="1:9">
      <c r="A2663" s="102"/>
      <c r="B2663" s="102"/>
      <c r="C2663" s="102"/>
      <c r="D2663" s="102"/>
      <c r="E2663" s="102"/>
      <c r="F2663" s="87"/>
      <c r="G2663" s="87"/>
      <c r="H2663" s="90"/>
      <c r="I2663" s="102"/>
    </row>
    <row r="2664" spans="1:9">
      <c r="A2664" s="102"/>
      <c r="B2664" s="102"/>
      <c r="C2664" s="102"/>
      <c r="D2664" s="102"/>
      <c r="E2664" s="102"/>
      <c r="F2664" s="87"/>
      <c r="G2664" s="87"/>
      <c r="H2664" s="90"/>
      <c r="I2664" s="102"/>
    </row>
    <row r="2665" spans="1:9">
      <c r="A2665" s="102"/>
      <c r="B2665" s="102"/>
      <c r="C2665" s="102"/>
      <c r="D2665" s="102"/>
      <c r="E2665" s="102"/>
      <c r="F2665" s="87"/>
      <c r="G2665" s="87"/>
      <c r="H2665" s="90"/>
      <c r="I2665" s="102"/>
    </row>
    <row r="2666" spans="1:9">
      <c r="A2666" s="102"/>
      <c r="B2666" s="102"/>
      <c r="C2666" s="102"/>
      <c r="D2666" s="102"/>
      <c r="E2666" s="102"/>
      <c r="F2666" s="87"/>
      <c r="G2666" s="87"/>
      <c r="H2666" s="90"/>
      <c r="I2666" s="102"/>
    </row>
    <row r="2667" spans="1:9">
      <c r="A2667" s="102"/>
      <c r="B2667" s="102"/>
      <c r="C2667" s="102"/>
      <c r="D2667" s="102"/>
      <c r="E2667" s="102"/>
      <c r="F2667" s="87"/>
      <c r="G2667" s="87"/>
      <c r="H2667" s="90"/>
      <c r="I2667" s="102"/>
    </row>
    <row r="2668" spans="1:9">
      <c r="A2668" s="102"/>
      <c r="B2668" s="102"/>
      <c r="C2668" s="102"/>
      <c r="D2668" s="102"/>
      <c r="E2668" s="102"/>
      <c r="F2668" s="87"/>
      <c r="G2668" s="87"/>
      <c r="H2668" s="90"/>
      <c r="I2668" s="102"/>
    </row>
    <row r="2669" spans="1:9">
      <c r="A2669" s="102"/>
      <c r="B2669" s="102"/>
      <c r="C2669" s="102"/>
      <c r="D2669" s="102"/>
      <c r="E2669" s="102"/>
      <c r="F2669" s="87"/>
      <c r="G2669" s="87"/>
      <c r="H2669" s="90"/>
      <c r="I2669" s="102"/>
    </row>
    <row r="2670" spans="1:9">
      <c r="B2670"/>
      <c r="C2670"/>
      <c r="D2670"/>
      <c r="E2670"/>
      <c r="F2670" s="87"/>
      <c r="G2670" s="87"/>
      <c r="H2670" s="90"/>
    </row>
    <row r="2671" spans="1:9">
      <c r="B2671"/>
      <c r="C2671"/>
      <c r="D2671"/>
      <c r="E2671"/>
      <c r="F2671" s="87"/>
      <c r="G2671" s="87"/>
      <c r="H2671" s="90"/>
    </row>
    <row r="2672" spans="1:9">
      <c r="B2672"/>
      <c r="C2672"/>
      <c r="D2672"/>
      <c r="E2672"/>
      <c r="F2672" s="87"/>
      <c r="G2672" s="87"/>
      <c r="H2672" s="90"/>
    </row>
    <row r="2673" spans="1:9">
      <c r="B2673"/>
      <c r="C2673"/>
      <c r="D2673"/>
      <c r="E2673"/>
      <c r="F2673" s="87"/>
      <c r="G2673" s="87"/>
      <c r="H2673" s="90"/>
    </row>
    <row r="2674" spans="1:9">
      <c r="B2674"/>
      <c r="C2674"/>
      <c r="D2674"/>
      <c r="E2674"/>
      <c r="F2674" s="87"/>
      <c r="G2674" s="87"/>
      <c r="H2674" s="90"/>
    </row>
    <row r="2675" spans="1:9">
      <c r="B2675"/>
      <c r="C2675"/>
      <c r="D2675"/>
      <c r="E2675"/>
      <c r="F2675" s="87"/>
      <c r="G2675" s="87"/>
      <c r="H2675" s="90"/>
    </row>
    <row r="2676" spans="1:9">
      <c r="B2676"/>
      <c r="C2676"/>
      <c r="D2676"/>
      <c r="E2676"/>
      <c r="F2676" s="87"/>
      <c r="G2676" s="87"/>
      <c r="H2676" s="90"/>
    </row>
    <row r="2677" spans="1:9">
      <c r="A2677" s="102"/>
      <c r="B2677" s="102"/>
      <c r="C2677" s="102"/>
      <c r="D2677" s="102"/>
      <c r="E2677" s="102"/>
      <c r="F2677" s="89"/>
      <c r="G2677" s="89"/>
      <c r="H2677" s="90"/>
      <c r="I2677" s="102"/>
    </row>
    <row r="2678" spans="1:9">
      <c r="A2678" s="102"/>
      <c r="B2678" s="102"/>
      <c r="C2678" s="102"/>
      <c r="D2678" s="102"/>
      <c r="E2678" s="102"/>
      <c r="F2678" s="87"/>
      <c r="G2678" s="87"/>
      <c r="H2678" s="90"/>
      <c r="I2678" s="102"/>
    </row>
    <row r="2679" spans="1:9">
      <c r="B2679"/>
      <c r="C2679"/>
      <c r="D2679"/>
      <c r="E2679"/>
      <c r="F2679" s="87"/>
      <c r="G2679" s="87"/>
      <c r="H2679" s="90"/>
    </row>
    <row r="2680" spans="1:9">
      <c r="A2680" s="102"/>
      <c r="B2680" s="102"/>
      <c r="C2680" s="102"/>
      <c r="D2680" s="102"/>
      <c r="E2680" s="102"/>
      <c r="F2680" s="87"/>
      <c r="G2680" s="87"/>
      <c r="H2680" s="90"/>
      <c r="I2680" s="102"/>
    </row>
    <row r="2681" spans="1:9">
      <c r="B2681"/>
      <c r="C2681"/>
      <c r="D2681"/>
      <c r="E2681"/>
      <c r="F2681" s="89"/>
      <c r="G2681" s="89"/>
      <c r="H2681" s="90"/>
    </row>
    <row r="2682" spans="1:9">
      <c r="B2682"/>
      <c r="C2682"/>
      <c r="D2682"/>
      <c r="E2682"/>
      <c r="F2682" s="89"/>
      <c r="G2682" s="89"/>
      <c r="H2682" s="90"/>
    </row>
    <row r="2683" spans="1:9">
      <c r="A2683" s="102"/>
      <c r="B2683" s="102"/>
      <c r="C2683" s="102"/>
      <c r="D2683" s="102"/>
      <c r="E2683" s="102"/>
      <c r="F2683" s="89"/>
      <c r="G2683" s="89"/>
      <c r="H2683" s="90"/>
      <c r="I2683" s="102"/>
    </row>
    <row r="2684" spans="1:9">
      <c r="A2684" s="102"/>
      <c r="B2684" s="102"/>
      <c r="C2684" s="102"/>
      <c r="D2684" s="102"/>
      <c r="E2684" s="102"/>
      <c r="F2684" s="89"/>
      <c r="G2684" s="89"/>
      <c r="H2684" s="90"/>
      <c r="I2684" s="102"/>
    </row>
    <row r="2685" spans="1:9">
      <c r="B2685"/>
      <c r="C2685"/>
      <c r="D2685"/>
      <c r="E2685"/>
      <c r="F2685" s="89"/>
      <c r="G2685" s="89"/>
      <c r="H2685" s="90"/>
    </row>
    <row r="2686" spans="1:9">
      <c r="B2686"/>
      <c r="C2686"/>
      <c r="D2686"/>
      <c r="E2686"/>
      <c r="F2686" s="89"/>
      <c r="G2686" s="89"/>
      <c r="H2686" s="90"/>
    </row>
    <row r="2687" spans="1:9">
      <c r="A2687" s="102"/>
      <c r="B2687" s="102"/>
      <c r="C2687" s="102"/>
      <c r="D2687" s="102"/>
      <c r="E2687" s="102"/>
      <c r="F2687" s="89"/>
      <c r="G2687" s="89"/>
      <c r="H2687" s="90"/>
      <c r="I2687" s="102"/>
    </row>
    <row r="2688" spans="1:9">
      <c r="B2688"/>
      <c r="C2688"/>
      <c r="D2688"/>
      <c r="E2688"/>
      <c r="F2688" s="89"/>
      <c r="G2688" s="89"/>
      <c r="H2688" s="90"/>
    </row>
    <row r="2689" spans="1:9">
      <c r="B2689"/>
      <c r="C2689"/>
      <c r="D2689"/>
      <c r="E2689"/>
      <c r="F2689" s="89"/>
      <c r="G2689" s="89"/>
      <c r="H2689" s="90"/>
    </row>
    <row r="2690" spans="1:9">
      <c r="A2690" s="102"/>
      <c r="B2690" s="102"/>
      <c r="C2690" s="102"/>
      <c r="D2690" s="102"/>
      <c r="E2690" s="102"/>
      <c r="F2690" s="89"/>
      <c r="G2690" s="89"/>
      <c r="H2690" s="90"/>
      <c r="I2690" s="102"/>
    </row>
    <row r="2691" spans="1:9">
      <c r="B2691"/>
      <c r="C2691"/>
      <c r="D2691"/>
      <c r="E2691"/>
      <c r="F2691" s="89"/>
      <c r="G2691" s="89"/>
      <c r="H2691" s="90"/>
    </row>
    <row r="2692" spans="1:9">
      <c r="B2692"/>
      <c r="C2692"/>
      <c r="D2692"/>
      <c r="E2692"/>
      <c r="F2692" s="89"/>
      <c r="G2692" s="89"/>
      <c r="H2692" s="90"/>
    </row>
    <row r="2693" spans="1:9">
      <c r="A2693" s="102"/>
      <c r="B2693" s="102"/>
      <c r="C2693" s="102"/>
      <c r="D2693" s="102"/>
      <c r="E2693" s="102"/>
      <c r="F2693" s="89"/>
      <c r="G2693" s="89"/>
      <c r="H2693" s="90"/>
      <c r="I2693" s="102"/>
    </row>
    <row r="2694" spans="1:9">
      <c r="B2694"/>
      <c r="C2694"/>
      <c r="D2694"/>
      <c r="E2694"/>
      <c r="F2694" s="89"/>
      <c r="G2694" s="89"/>
      <c r="H2694" s="90"/>
    </row>
    <row r="2695" spans="1:9">
      <c r="B2695"/>
      <c r="C2695"/>
      <c r="D2695"/>
      <c r="E2695"/>
      <c r="F2695" s="89"/>
      <c r="G2695" s="89"/>
      <c r="H2695" s="90"/>
    </row>
    <row r="2696" spans="1:9">
      <c r="B2696"/>
      <c r="C2696"/>
      <c r="D2696"/>
      <c r="E2696"/>
      <c r="F2696" s="89"/>
      <c r="G2696" s="89"/>
      <c r="H2696" s="90"/>
    </row>
    <row r="2697" spans="1:9">
      <c r="A2697" s="102"/>
      <c r="B2697" s="102"/>
      <c r="C2697" s="102"/>
      <c r="D2697" s="102"/>
      <c r="E2697" s="102"/>
      <c r="F2697" s="89"/>
      <c r="G2697" s="89"/>
      <c r="H2697" s="90"/>
      <c r="I2697" s="102"/>
    </row>
    <row r="2698" spans="1:9">
      <c r="B2698"/>
      <c r="C2698"/>
      <c r="D2698"/>
      <c r="E2698"/>
      <c r="F2698" s="89"/>
      <c r="G2698" s="89"/>
      <c r="H2698" s="90"/>
    </row>
    <row r="2699" spans="1:9">
      <c r="B2699"/>
      <c r="C2699"/>
      <c r="D2699"/>
      <c r="E2699"/>
      <c r="F2699" s="89"/>
      <c r="G2699" s="89"/>
      <c r="H2699" s="90"/>
    </row>
    <row r="2700" spans="1:9">
      <c r="B2700"/>
      <c r="C2700"/>
      <c r="D2700"/>
      <c r="E2700"/>
      <c r="F2700" s="89"/>
      <c r="G2700" s="89"/>
      <c r="H2700" s="90"/>
    </row>
    <row r="2701" spans="1:9">
      <c r="B2701"/>
      <c r="C2701"/>
      <c r="D2701"/>
      <c r="E2701"/>
      <c r="F2701" s="89"/>
      <c r="G2701" s="89"/>
      <c r="H2701" s="90"/>
    </row>
    <row r="2702" spans="1:9">
      <c r="B2702"/>
      <c r="C2702"/>
      <c r="D2702"/>
      <c r="E2702"/>
      <c r="F2702" s="89"/>
      <c r="G2702" s="89"/>
      <c r="H2702" s="90"/>
    </row>
    <row r="2703" spans="1:9">
      <c r="B2703"/>
      <c r="C2703"/>
      <c r="D2703"/>
      <c r="E2703"/>
      <c r="F2703" s="89"/>
      <c r="G2703" s="89"/>
      <c r="H2703" s="90"/>
    </row>
    <row r="2704" spans="1:9">
      <c r="A2704" s="102"/>
      <c r="B2704" s="102"/>
      <c r="C2704" s="102"/>
      <c r="D2704" s="102"/>
      <c r="E2704" s="102"/>
      <c r="F2704" s="87"/>
      <c r="G2704" s="87"/>
      <c r="H2704" s="87"/>
      <c r="I2704" s="102"/>
    </row>
    <row r="2705" spans="1:9">
      <c r="B2705"/>
      <c r="C2705"/>
      <c r="D2705"/>
      <c r="E2705"/>
      <c r="F2705" s="89"/>
      <c r="G2705" s="89"/>
      <c r="H2705" s="90"/>
    </row>
    <row r="2706" spans="1:9">
      <c r="A2706" s="102"/>
      <c r="B2706" s="102"/>
      <c r="C2706" s="102"/>
      <c r="D2706" s="102"/>
      <c r="E2706" s="102"/>
      <c r="F2706" s="89"/>
      <c r="G2706" s="89"/>
      <c r="H2706" s="90"/>
      <c r="I2706" s="102"/>
    </row>
    <row r="2707" spans="1:9">
      <c r="A2707" s="102"/>
      <c r="B2707" s="102"/>
      <c r="C2707" s="102"/>
      <c r="D2707" s="102"/>
      <c r="E2707" s="102"/>
      <c r="F2707" s="89"/>
      <c r="G2707" s="89"/>
      <c r="H2707" s="90"/>
      <c r="I2707" s="102"/>
    </row>
    <row r="2708" spans="1:9">
      <c r="A2708" s="102"/>
      <c r="B2708" s="102"/>
      <c r="C2708" s="102"/>
      <c r="D2708" s="102"/>
      <c r="E2708" s="102"/>
      <c r="F2708" s="89"/>
      <c r="G2708" s="89"/>
      <c r="H2708" s="90"/>
      <c r="I2708" s="102"/>
    </row>
    <row r="2709" spans="1:9">
      <c r="A2709" s="102"/>
      <c r="B2709" s="102"/>
      <c r="C2709" s="102"/>
      <c r="D2709" s="102"/>
      <c r="E2709" s="102"/>
      <c r="F2709" s="89"/>
      <c r="G2709" s="89"/>
      <c r="H2709" s="90"/>
      <c r="I2709" s="102"/>
    </row>
    <row r="2710" spans="1:9">
      <c r="B2710"/>
      <c r="C2710"/>
      <c r="D2710"/>
      <c r="E2710"/>
      <c r="F2710" s="89"/>
      <c r="G2710" s="89"/>
      <c r="H2710" s="90"/>
    </row>
    <row r="2711" spans="1:9">
      <c r="B2711"/>
      <c r="C2711"/>
      <c r="D2711"/>
      <c r="E2711"/>
      <c r="F2711" s="89"/>
      <c r="G2711" s="89"/>
      <c r="H2711" s="90"/>
    </row>
    <row r="2712" spans="1:9">
      <c r="B2712"/>
      <c r="C2712"/>
      <c r="D2712"/>
      <c r="E2712"/>
      <c r="F2712" s="89"/>
      <c r="G2712" s="89"/>
      <c r="H2712" s="90"/>
    </row>
    <row r="2713" spans="1:9">
      <c r="B2713"/>
      <c r="C2713"/>
      <c r="D2713"/>
      <c r="E2713"/>
      <c r="F2713" s="89"/>
      <c r="G2713" s="89"/>
      <c r="H2713" s="90"/>
    </row>
    <row r="2714" spans="1:9">
      <c r="B2714"/>
      <c r="C2714"/>
      <c r="D2714"/>
      <c r="E2714"/>
      <c r="F2714" s="89"/>
      <c r="G2714" s="89"/>
      <c r="H2714" s="90"/>
    </row>
    <row r="2715" spans="1:9">
      <c r="A2715" s="102"/>
      <c r="B2715" s="102"/>
      <c r="C2715" s="102"/>
      <c r="D2715" s="102"/>
      <c r="E2715" s="102"/>
      <c r="F2715" s="89"/>
      <c r="G2715" s="89"/>
      <c r="H2715" s="89"/>
      <c r="I2715" s="102"/>
    </row>
    <row r="2716" spans="1:9">
      <c r="B2716"/>
      <c r="C2716"/>
      <c r="D2716"/>
      <c r="E2716"/>
      <c r="F2716" s="89"/>
      <c r="G2716" s="89"/>
      <c r="H2716" s="90"/>
    </row>
    <row r="2717" spans="1:9">
      <c r="A2717" s="102"/>
      <c r="B2717" s="102"/>
      <c r="C2717" s="102"/>
      <c r="D2717" s="102"/>
      <c r="E2717" s="102"/>
      <c r="F2717" s="89"/>
      <c r="G2717" s="89"/>
      <c r="H2717" s="90"/>
      <c r="I2717" s="102"/>
    </row>
    <row r="2718" spans="1:9">
      <c r="B2718"/>
      <c r="C2718"/>
      <c r="D2718"/>
      <c r="E2718"/>
      <c r="F2718" s="89"/>
      <c r="G2718" s="89"/>
      <c r="H2718" s="90"/>
    </row>
    <row r="2719" spans="1:9">
      <c r="B2719"/>
      <c r="C2719"/>
      <c r="D2719"/>
      <c r="E2719"/>
      <c r="F2719" s="89"/>
      <c r="G2719" s="89"/>
      <c r="H2719" s="90"/>
    </row>
    <row r="2720" spans="1:9">
      <c r="B2720"/>
      <c r="C2720"/>
      <c r="D2720"/>
      <c r="E2720"/>
      <c r="F2720" s="89"/>
      <c r="G2720" s="89"/>
      <c r="H2720" s="90"/>
    </row>
    <row r="2721" spans="1:9">
      <c r="B2721"/>
      <c r="C2721"/>
      <c r="D2721"/>
      <c r="E2721"/>
      <c r="F2721" s="89"/>
      <c r="G2721" s="89"/>
      <c r="H2721" s="90"/>
    </row>
    <row r="2722" spans="1:9">
      <c r="B2722"/>
      <c r="C2722"/>
      <c r="D2722"/>
      <c r="E2722"/>
      <c r="F2722" s="89"/>
      <c r="G2722" s="89"/>
      <c r="H2722" s="90"/>
    </row>
    <row r="2723" spans="1:9">
      <c r="A2723" s="102"/>
      <c r="B2723" s="102"/>
      <c r="C2723" s="102"/>
      <c r="D2723" s="102"/>
      <c r="E2723" s="102"/>
      <c r="F2723" s="173"/>
      <c r="G2723" s="173"/>
      <c r="H2723" s="90"/>
      <c r="I2723" s="102"/>
    </row>
    <row r="2724" spans="1:9">
      <c r="A2724" s="102"/>
      <c r="B2724" s="102"/>
      <c r="C2724" s="102"/>
      <c r="D2724" s="102"/>
      <c r="E2724" s="102"/>
      <c r="F2724" s="89"/>
      <c r="G2724" s="89"/>
      <c r="H2724" s="89"/>
      <c r="I2724" s="102"/>
    </row>
    <row r="2725" spans="1:9">
      <c r="B2725"/>
      <c r="C2725"/>
      <c r="D2725"/>
      <c r="E2725"/>
      <c r="F2725" s="89"/>
      <c r="G2725" s="89"/>
      <c r="H2725" s="90"/>
    </row>
    <row r="2726" spans="1:9">
      <c r="A2726" s="102"/>
      <c r="B2726" s="102"/>
      <c r="C2726" s="102"/>
      <c r="D2726" s="102"/>
      <c r="E2726" s="102"/>
      <c r="F2726" s="89"/>
      <c r="G2726" s="89"/>
      <c r="H2726" s="90"/>
      <c r="I2726" s="102"/>
    </row>
    <row r="2727" spans="1:9">
      <c r="B2727"/>
      <c r="C2727"/>
      <c r="D2727"/>
      <c r="E2727"/>
      <c r="F2727" s="89"/>
      <c r="G2727" s="89"/>
      <c r="H2727" s="90"/>
    </row>
    <row r="2728" spans="1:9">
      <c r="B2728"/>
      <c r="C2728"/>
      <c r="D2728"/>
      <c r="E2728"/>
      <c r="F2728" s="89"/>
      <c r="G2728" s="89"/>
      <c r="H2728" s="90"/>
    </row>
    <row r="2729" spans="1:9">
      <c r="A2729" s="102"/>
      <c r="B2729" s="102"/>
      <c r="C2729" s="102"/>
      <c r="D2729" s="102"/>
      <c r="E2729" s="102"/>
      <c r="F2729" s="89"/>
      <c r="G2729" s="89"/>
      <c r="H2729" s="90"/>
      <c r="I2729" s="102"/>
    </row>
    <row r="2730" spans="1:9">
      <c r="B2730"/>
      <c r="C2730"/>
      <c r="D2730"/>
      <c r="E2730"/>
      <c r="F2730" s="89"/>
      <c r="G2730" s="89"/>
      <c r="H2730" s="90"/>
    </row>
    <row r="2731" spans="1:9">
      <c r="A2731" s="95"/>
      <c r="B2731"/>
      <c r="C2731"/>
      <c r="D2731"/>
      <c r="E2731"/>
      <c r="F2731" s="89"/>
      <c r="G2731" s="89"/>
      <c r="H2731" s="90"/>
    </row>
    <row r="2732" spans="1:9">
      <c r="A2732" s="102"/>
      <c r="B2732" s="102"/>
      <c r="C2732" s="102"/>
      <c r="D2732" s="102"/>
      <c r="E2732" s="102"/>
      <c r="F2732" s="89"/>
      <c r="G2732" s="89"/>
      <c r="H2732" s="90"/>
      <c r="I2732" s="102"/>
    </row>
    <row r="2733" spans="1:9">
      <c r="B2733"/>
      <c r="C2733"/>
      <c r="D2733"/>
      <c r="E2733"/>
      <c r="F2733" s="89"/>
      <c r="G2733" s="89"/>
      <c r="H2733" s="90"/>
    </row>
    <row r="2734" spans="1:9">
      <c r="B2734"/>
      <c r="C2734"/>
      <c r="D2734"/>
      <c r="E2734"/>
      <c r="F2734" s="89"/>
      <c r="G2734" s="89"/>
      <c r="H2734" s="90"/>
    </row>
    <row r="2735" spans="1:9">
      <c r="B2735"/>
      <c r="C2735"/>
      <c r="D2735"/>
      <c r="E2735"/>
      <c r="F2735" s="89"/>
      <c r="G2735" s="89"/>
      <c r="H2735" s="90"/>
    </row>
    <row r="2736" spans="1:9">
      <c r="B2736"/>
      <c r="C2736"/>
      <c r="D2736"/>
      <c r="E2736"/>
      <c r="F2736" s="89"/>
      <c r="G2736" s="89"/>
      <c r="H2736" s="90"/>
    </row>
    <row r="2737" spans="1:9">
      <c r="B2737"/>
      <c r="C2737"/>
      <c r="D2737"/>
      <c r="E2737"/>
      <c r="F2737" s="89"/>
      <c r="G2737" s="89"/>
      <c r="H2737" s="90"/>
    </row>
    <row r="2738" spans="1:9">
      <c r="B2738"/>
      <c r="C2738"/>
      <c r="D2738"/>
      <c r="E2738"/>
      <c r="F2738" s="89"/>
      <c r="G2738" s="89"/>
      <c r="H2738" s="90"/>
    </row>
    <row r="2739" spans="1:9">
      <c r="A2739" s="102"/>
      <c r="B2739" s="102"/>
      <c r="C2739" s="102"/>
      <c r="D2739" s="102"/>
      <c r="E2739" s="102"/>
      <c r="F2739" s="89"/>
      <c r="G2739" s="89"/>
      <c r="H2739" s="90"/>
      <c r="I2739" s="102"/>
    </row>
    <row r="2740" spans="1:9">
      <c r="B2740"/>
      <c r="C2740"/>
      <c r="D2740"/>
      <c r="E2740"/>
      <c r="F2740" s="89"/>
      <c r="G2740" s="89"/>
      <c r="H2740" s="90"/>
    </row>
    <row r="2741" spans="1:9">
      <c r="B2741"/>
      <c r="C2741"/>
      <c r="D2741"/>
      <c r="E2741"/>
      <c r="F2741" s="89"/>
      <c r="G2741" s="89"/>
      <c r="H2741" s="90"/>
    </row>
    <row r="2742" spans="1:9">
      <c r="B2742"/>
      <c r="C2742"/>
      <c r="D2742"/>
      <c r="E2742"/>
      <c r="F2742" s="89"/>
      <c r="G2742" s="89"/>
      <c r="H2742" s="90"/>
    </row>
    <row r="2743" spans="1:9">
      <c r="A2743" s="102"/>
      <c r="B2743" s="102"/>
      <c r="C2743" s="102"/>
      <c r="D2743" s="102"/>
      <c r="E2743" s="102"/>
      <c r="F2743" s="89"/>
      <c r="G2743" s="89"/>
      <c r="H2743" s="90"/>
      <c r="I2743" s="102"/>
    </row>
    <row r="2744" spans="1:9">
      <c r="B2744"/>
      <c r="C2744"/>
      <c r="D2744"/>
      <c r="E2744"/>
      <c r="F2744" s="89"/>
      <c r="G2744" s="89"/>
      <c r="H2744" s="90"/>
    </row>
    <row r="2745" spans="1:9">
      <c r="B2745"/>
      <c r="C2745"/>
      <c r="D2745"/>
      <c r="E2745"/>
      <c r="F2745" s="89"/>
      <c r="G2745" s="89"/>
      <c r="H2745" s="90"/>
    </row>
    <row r="2746" spans="1:9">
      <c r="B2746"/>
      <c r="C2746"/>
      <c r="D2746"/>
      <c r="E2746"/>
      <c r="F2746" s="89"/>
      <c r="G2746" s="89"/>
      <c r="H2746" s="90"/>
    </row>
    <row r="2747" spans="1:9">
      <c r="B2747"/>
      <c r="C2747"/>
      <c r="D2747"/>
      <c r="E2747"/>
      <c r="F2747" s="89"/>
      <c r="G2747" s="89"/>
      <c r="H2747" s="90"/>
    </row>
    <row r="2748" spans="1:9">
      <c r="A2748" s="102"/>
      <c r="B2748" s="102"/>
      <c r="C2748" s="102"/>
      <c r="D2748" s="102"/>
      <c r="E2748" s="102"/>
      <c r="F2748" s="89"/>
      <c r="G2748" s="89"/>
      <c r="H2748" s="90"/>
      <c r="I2748" s="102"/>
    </row>
    <row r="2749" spans="1:9">
      <c r="B2749"/>
      <c r="C2749"/>
      <c r="D2749"/>
      <c r="E2749"/>
      <c r="F2749" s="89"/>
      <c r="G2749" s="89"/>
      <c r="H2749" s="90"/>
    </row>
    <row r="2750" spans="1:9">
      <c r="B2750"/>
      <c r="C2750"/>
      <c r="D2750"/>
      <c r="E2750"/>
      <c r="F2750" s="89"/>
      <c r="G2750" s="89"/>
      <c r="H2750" s="90"/>
    </row>
    <row r="2751" spans="1:9">
      <c r="B2751"/>
      <c r="C2751"/>
      <c r="D2751"/>
      <c r="E2751"/>
      <c r="F2751" s="89"/>
      <c r="G2751" s="89"/>
      <c r="H2751" s="90"/>
    </row>
    <row r="2752" spans="1:9">
      <c r="B2752"/>
      <c r="C2752"/>
      <c r="D2752"/>
      <c r="E2752"/>
      <c r="F2752" s="89"/>
      <c r="G2752" s="89"/>
      <c r="H2752" s="90"/>
    </row>
    <row r="2753" spans="1:9">
      <c r="B2753"/>
      <c r="C2753"/>
      <c r="D2753"/>
      <c r="E2753"/>
      <c r="F2753" s="89"/>
      <c r="G2753" s="89"/>
      <c r="H2753" s="90"/>
    </row>
    <row r="2754" spans="1:9">
      <c r="B2754"/>
      <c r="C2754"/>
      <c r="D2754"/>
      <c r="E2754"/>
      <c r="F2754" s="89"/>
      <c r="G2754" s="89"/>
      <c r="H2754" s="90"/>
    </row>
    <row r="2755" spans="1:9">
      <c r="A2755" s="102"/>
      <c r="B2755" s="102"/>
      <c r="C2755" s="102"/>
      <c r="D2755" s="102"/>
      <c r="E2755" s="102"/>
      <c r="F2755" s="87"/>
      <c r="G2755" s="87"/>
      <c r="H2755" s="90"/>
      <c r="I2755" s="102"/>
    </row>
    <row r="2756" spans="1:9">
      <c r="A2756" s="102"/>
      <c r="B2756" s="102"/>
      <c r="C2756" s="102"/>
      <c r="D2756" s="102"/>
      <c r="E2756" s="102"/>
      <c r="F2756" s="89"/>
      <c r="G2756" s="89"/>
      <c r="H2756" s="90"/>
      <c r="I2756" s="102"/>
    </row>
    <row r="2757" spans="1:9">
      <c r="B2757"/>
      <c r="C2757"/>
      <c r="D2757"/>
      <c r="E2757"/>
      <c r="F2757" s="89"/>
      <c r="G2757" s="89"/>
      <c r="H2757" s="90"/>
    </row>
    <row r="2758" spans="1:9">
      <c r="B2758"/>
      <c r="C2758"/>
      <c r="D2758"/>
      <c r="E2758"/>
      <c r="F2758" s="89"/>
      <c r="G2758" s="89"/>
      <c r="H2758" s="90"/>
    </row>
    <row r="2759" spans="1:9">
      <c r="B2759"/>
      <c r="C2759"/>
      <c r="D2759"/>
      <c r="E2759"/>
      <c r="F2759" s="89"/>
      <c r="G2759" s="89"/>
      <c r="H2759" s="90"/>
    </row>
    <row r="2760" spans="1:9">
      <c r="B2760"/>
      <c r="C2760"/>
      <c r="D2760"/>
      <c r="E2760"/>
      <c r="F2760" s="89"/>
      <c r="G2760" s="89"/>
      <c r="H2760" s="90"/>
    </row>
    <row r="2761" spans="1:9">
      <c r="B2761"/>
      <c r="C2761"/>
      <c r="D2761"/>
      <c r="E2761"/>
      <c r="F2761" s="89"/>
      <c r="G2761" s="89"/>
      <c r="H2761" s="90"/>
    </row>
    <row r="2762" spans="1:9">
      <c r="A2762" s="102"/>
      <c r="B2762" s="102"/>
      <c r="C2762" s="102"/>
      <c r="D2762" s="102"/>
      <c r="E2762" s="102"/>
      <c r="F2762" s="89"/>
      <c r="G2762" s="89"/>
      <c r="H2762" s="90"/>
      <c r="I2762" s="102"/>
    </row>
    <row r="2763" spans="1:9">
      <c r="B2763"/>
      <c r="C2763"/>
      <c r="D2763"/>
      <c r="E2763"/>
      <c r="F2763" s="89"/>
      <c r="G2763" s="89"/>
      <c r="H2763" s="90"/>
    </row>
    <row r="2764" spans="1:9">
      <c r="B2764"/>
      <c r="C2764"/>
      <c r="D2764"/>
      <c r="E2764"/>
      <c r="F2764" s="89"/>
      <c r="G2764" s="89"/>
      <c r="H2764" s="90"/>
    </row>
    <row r="2765" spans="1:9">
      <c r="A2765" s="102"/>
      <c r="B2765" s="102"/>
      <c r="C2765" s="102"/>
      <c r="D2765" s="102"/>
      <c r="E2765" s="102"/>
      <c r="F2765" s="89"/>
      <c r="G2765" s="89"/>
      <c r="H2765" s="90"/>
      <c r="I2765" s="102"/>
    </row>
    <row r="2766" spans="1:9">
      <c r="B2766"/>
      <c r="C2766"/>
      <c r="D2766"/>
      <c r="E2766"/>
      <c r="F2766" s="89"/>
      <c r="G2766" s="89"/>
      <c r="H2766" s="90"/>
    </row>
    <row r="2767" spans="1:9">
      <c r="B2767"/>
      <c r="C2767"/>
      <c r="D2767"/>
      <c r="E2767"/>
      <c r="F2767" s="89"/>
      <c r="G2767" s="89"/>
      <c r="H2767" s="90"/>
    </row>
    <row r="2768" spans="1:9">
      <c r="B2768"/>
      <c r="C2768"/>
      <c r="D2768"/>
      <c r="E2768"/>
      <c r="F2768" s="89"/>
      <c r="G2768" s="89"/>
      <c r="H2768" s="90"/>
    </row>
    <row r="2769" spans="1:9">
      <c r="B2769"/>
      <c r="C2769"/>
      <c r="D2769"/>
      <c r="E2769"/>
      <c r="F2769" s="89"/>
      <c r="G2769" s="89"/>
      <c r="H2769" s="90"/>
    </row>
    <row r="2770" spans="1:9">
      <c r="B2770"/>
      <c r="C2770"/>
      <c r="D2770"/>
      <c r="E2770"/>
      <c r="F2770" s="89"/>
      <c r="G2770" s="89"/>
      <c r="H2770" s="90"/>
    </row>
    <row r="2771" spans="1:9">
      <c r="B2771"/>
      <c r="C2771"/>
      <c r="D2771"/>
      <c r="E2771"/>
      <c r="F2771" s="89"/>
      <c r="G2771" s="89"/>
      <c r="H2771" s="90"/>
    </row>
    <row r="2772" spans="1:9">
      <c r="A2772" s="102"/>
      <c r="B2772" s="102"/>
      <c r="C2772" s="102"/>
      <c r="D2772" s="102"/>
      <c r="E2772" s="102"/>
      <c r="F2772" s="89"/>
      <c r="G2772" s="89"/>
      <c r="H2772" s="90"/>
      <c r="I2772" s="102"/>
    </row>
    <row r="2773" spans="1:9">
      <c r="A2773" s="102"/>
      <c r="B2773" s="102"/>
      <c r="C2773" s="102"/>
      <c r="D2773" s="102"/>
      <c r="E2773" s="102"/>
      <c r="F2773" s="87"/>
      <c r="G2773" s="87"/>
      <c r="H2773" s="90"/>
      <c r="I2773" s="102"/>
    </row>
    <row r="2774" spans="1:9">
      <c r="A2774" s="102"/>
      <c r="B2774" s="102"/>
      <c r="C2774" s="102"/>
      <c r="D2774" s="102"/>
      <c r="E2774" s="102"/>
      <c r="F2774" s="87"/>
      <c r="G2774" s="87"/>
      <c r="H2774" s="90"/>
      <c r="I2774" s="102"/>
    </row>
    <row r="2775" spans="1:9">
      <c r="A2775" s="102"/>
      <c r="B2775" s="102"/>
      <c r="C2775" s="102"/>
      <c r="D2775" s="102"/>
      <c r="E2775" s="102"/>
      <c r="F2775" s="89"/>
      <c r="G2775" s="89"/>
      <c r="H2775" s="90"/>
      <c r="I2775" s="102"/>
    </row>
    <row r="2776" spans="1:9">
      <c r="A2776" s="102"/>
      <c r="B2776" s="102"/>
      <c r="C2776" s="102"/>
      <c r="D2776" s="102"/>
      <c r="E2776" s="102"/>
      <c r="F2776" s="87"/>
      <c r="G2776" s="87"/>
      <c r="H2776" s="90"/>
      <c r="I2776" s="102"/>
    </row>
    <row r="2777" spans="1:9">
      <c r="A2777" s="102"/>
      <c r="B2777" s="102"/>
      <c r="C2777" s="102"/>
      <c r="D2777" s="102"/>
      <c r="E2777" s="102"/>
      <c r="F2777" s="89"/>
      <c r="G2777" s="89"/>
      <c r="H2777" s="90"/>
      <c r="I2777" s="102"/>
    </row>
    <row r="2778" spans="1:9">
      <c r="A2778" s="102"/>
      <c r="B2778" s="102"/>
      <c r="C2778" s="102"/>
      <c r="D2778" s="102"/>
      <c r="E2778" s="102"/>
      <c r="F2778" s="87"/>
      <c r="G2778" s="87"/>
      <c r="H2778" s="90"/>
      <c r="I2778" s="102"/>
    </row>
    <row r="2779" spans="1:9">
      <c r="A2779" s="102"/>
      <c r="B2779" s="102"/>
      <c r="C2779" s="102"/>
      <c r="D2779" s="102"/>
      <c r="E2779" s="102"/>
      <c r="F2779" s="89"/>
      <c r="G2779" s="89"/>
      <c r="H2779" s="90"/>
      <c r="I2779" s="102"/>
    </row>
    <row r="2780" spans="1:9">
      <c r="A2780" s="102"/>
      <c r="B2780" s="102"/>
      <c r="C2780" s="102"/>
      <c r="D2780" s="102"/>
      <c r="E2780" s="102"/>
      <c r="F2780" s="89"/>
      <c r="G2780" s="89"/>
      <c r="H2780" s="90"/>
      <c r="I2780" s="102"/>
    </row>
    <row r="2781" spans="1:9">
      <c r="A2781" s="102"/>
      <c r="B2781" s="102"/>
      <c r="C2781" s="102"/>
      <c r="D2781" s="102"/>
      <c r="E2781" s="102"/>
      <c r="F2781" s="89"/>
      <c r="G2781" s="89"/>
      <c r="H2781" s="90"/>
      <c r="I2781" s="102"/>
    </row>
    <row r="2782" spans="1:9">
      <c r="A2782" s="102"/>
      <c r="B2782" s="102"/>
      <c r="C2782" s="102"/>
      <c r="D2782" s="102"/>
      <c r="E2782" s="102"/>
      <c r="F2782" s="89"/>
      <c r="G2782" s="89"/>
      <c r="H2782" s="90"/>
      <c r="I2782" s="102"/>
    </row>
    <row r="2783" spans="1:9">
      <c r="A2783" s="102"/>
      <c r="B2783" s="102"/>
      <c r="C2783" s="102"/>
      <c r="D2783" s="102"/>
      <c r="E2783" s="102"/>
      <c r="F2783" s="89"/>
      <c r="G2783" s="89"/>
      <c r="H2783" s="90"/>
      <c r="I2783" s="102"/>
    </row>
    <row r="2784" spans="1:9">
      <c r="A2784" s="102"/>
      <c r="B2784" s="102"/>
      <c r="C2784" s="102"/>
      <c r="D2784" s="102"/>
      <c r="E2784" s="102"/>
      <c r="F2784" s="87"/>
      <c r="G2784" s="87"/>
      <c r="H2784" s="90"/>
      <c r="I2784" s="102"/>
    </row>
    <row r="2785" spans="1:86">
      <c r="A2785" s="102"/>
      <c r="B2785" s="102"/>
      <c r="C2785" s="102"/>
      <c r="D2785" s="102"/>
      <c r="E2785" s="102"/>
      <c r="F2785" s="89"/>
      <c r="G2785" s="89"/>
      <c r="H2785" s="90"/>
      <c r="I2785" s="102"/>
    </row>
    <row r="2786" spans="1:86">
      <c r="A2786" s="102"/>
      <c r="B2786" s="102"/>
      <c r="C2786" s="102"/>
      <c r="D2786" s="102"/>
      <c r="E2786" s="102"/>
      <c r="F2786" s="89"/>
      <c r="G2786" s="89"/>
      <c r="H2786" s="90"/>
      <c r="I2786" s="102"/>
    </row>
    <row r="2787" spans="1:86">
      <c r="A2787" s="102"/>
      <c r="B2787" s="102"/>
      <c r="C2787" s="102"/>
      <c r="D2787" s="102"/>
      <c r="E2787" s="102"/>
      <c r="F2787" s="89"/>
      <c r="G2787" s="89"/>
      <c r="H2787" s="90"/>
      <c r="I2787" s="102"/>
    </row>
    <row r="2788" spans="1:86">
      <c r="A2788" s="102"/>
      <c r="B2788" s="102"/>
      <c r="C2788" s="102"/>
      <c r="D2788" s="102"/>
      <c r="E2788" s="102"/>
      <c r="F2788" s="89"/>
      <c r="G2788" s="89"/>
      <c r="H2788" s="90"/>
      <c r="I2788" s="102"/>
    </row>
    <row r="2789" spans="1:86">
      <c r="A2789" s="102"/>
      <c r="B2789" s="102"/>
      <c r="C2789" s="102"/>
      <c r="D2789" s="102"/>
      <c r="E2789" s="102"/>
      <c r="F2789" s="89"/>
      <c r="G2789" s="89"/>
      <c r="H2789" s="90"/>
      <c r="I2789" s="102"/>
    </row>
    <row r="2790" spans="1:86">
      <c r="A2790" s="102"/>
      <c r="B2790" s="102"/>
      <c r="C2790" s="102"/>
      <c r="D2790" s="102"/>
      <c r="E2790" s="102"/>
      <c r="F2790" s="87"/>
      <c r="G2790" s="87"/>
      <c r="H2790" s="90"/>
      <c r="I2790" s="102"/>
    </row>
    <row r="2791" spans="1:86">
      <c r="A2791" s="102"/>
      <c r="B2791" s="102"/>
      <c r="C2791" s="102"/>
      <c r="D2791" s="102"/>
      <c r="E2791" s="102"/>
      <c r="F2791" s="89"/>
      <c r="G2791" s="89"/>
      <c r="H2791" s="90"/>
      <c r="I2791" s="102"/>
    </row>
    <row r="2792" spans="1:86">
      <c r="A2792" s="102"/>
      <c r="B2792" s="102"/>
      <c r="C2792" s="102"/>
      <c r="D2792" s="102"/>
      <c r="E2792" s="102"/>
      <c r="F2792" s="89"/>
      <c r="G2792" s="89"/>
      <c r="H2792" s="90"/>
      <c r="I2792" s="102"/>
    </row>
    <row r="2793" spans="1:86">
      <c r="A2793" s="102"/>
      <c r="B2793" s="102"/>
      <c r="C2793" s="102"/>
      <c r="D2793" s="102"/>
      <c r="E2793" s="102"/>
      <c r="F2793" s="87"/>
      <c r="G2793" s="87"/>
      <c r="H2793" s="90"/>
      <c r="I2793" s="102"/>
    </row>
    <row r="2794" spans="1:86">
      <c r="A2794" s="102"/>
      <c r="B2794" s="102"/>
      <c r="C2794" s="102"/>
      <c r="D2794" s="102"/>
      <c r="E2794" s="102"/>
      <c r="F2794" s="87"/>
      <c r="G2794" s="87"/>
      <c r="H2794" s="90"/>
      <c r="I2794" s="102"/>
    </row>
    <row r="2795" spans="1:86">
      <c r="A2795" s="102"/>
      <c r="B2795" s="102"/>
      <c r="C2795" s="102"/>
      <c r="D2795" s="102"/>
      <c r="E2795" s="102"/>
      <c r="F2795" s="87"/>
      <c r="G2795" s="87"/>
      <c r="H2795" s="90"/>
      <c r="I2795" s="102"/>
    </row>
    <row r="2796" spans="1:86">
      <c r="A2796" s="102"/>
      <c r="B2796" s="102"/>
      <c r="C2796" s="102"/>
      <c r="D2796" s="102"/>
      <c r="E2796" s="102"/>
      <c r="F2796" s="87"/>
      <c r="G2796" s="87"/>
      <c r="H2796" s="90"/>
      <c r="I2796" s="102"/>
    </row>
    <row r="2797" spans="1:86">
      <c r="A2797" s="102"/>
      <c r="B2797" s="102"/>
      <c r="C2797" s="102"/>
      <c r="D2797" s="102"/>
      <c r="E2797" s="102"/>
      <c r="F2797" s="89"/>
      <c r="G2797" s="89"/>
      <c r="H2797" s="90"/>
      <c r="I2797" s="102"/>
    </row>
    <row r="2798" spans="1:86">
      <c r="A2798" s="102"/>
      <c r="B2798" s="102"/>
      <c r="C2798" s="102"/>
      <c r="D2798" s="102"/>
      <c r="E2798" s="102"/>
      <c r="F2798" s="89"/>
      <c r="G2798" s="89"/>
      <c r="H2798" s="90"/>
      <c r="I2798" s="102"/>
    </row>
    <row r="2799" spans="1:86">
      <c r="A2799" s="102"/>
      <c r="B2799" s="102"/>
      <c r="C2799" s="102"/>
      <c r="D2799" s="102"/>
      <c r="E2799" s="102"/>
      <c r="F2799" s="89"/>
      <c r="G2799" s="89"/>
      <c r="H2799" s="90"/>
      <c r="I2799" s="102"/>
    </row>
    <row r="2800" spans="1:86" s="95" customFormat="1" ht="12" customHeight="1">
      <c r="A2800" s="102"/>
      <c r="B2800" s="102"/>
      <c r="C2800" s="102"/>
      <c r="D2800" s="102"/>
      <c r="E2800" s="102"/>
      <c r="F2800" s="87"/>
      <c r="G2800" s="87"/>
      <c r="H2800" s="90"/>
      <c r="I2800" s="102"/>
      <c r="J2800"/>
      <c r="K2800"/>
      <c r="L2800"/>
      <c r="M2800"/>
      <c r="N2800"/>
      <c r="O2800"/>
      <c r="P2800"/>
      <c r="Q2800"/>
      <c r="R2800"/>
      <c r="S2800"/>
      <c r="T2800"/>
      <c r="U2800"/>
      <c r="V2800"/>
      <c r="W2800"/>
      <c r="X2800"/>
      <c r="Y2800"/>
      <c r="Z2800"/>
      <c r="AA2800"/>
      <c r="AB2800"/>
      <c r="AC2800"/>
      <c r="AD2800"/>
      <c r="AE2800"/>
      <c r="AF2800"/>
      <c r="AG2800"/>
      <c r="AH2800"/>
      <c r="AI2800"/>
      <c r="AJ2800"/>
      <c r="AK2800"/>
      <c r="AL2800"/>
      <c r="AM2800"/>
      <c r="AN2800"/>
      <c r="AO2800"/>
      <c r="AP2800"/>
      <c r="AQ2800"/>
      <c r="AR2800"/>
      <c r="AS2800"/>
      <c r="AT2800"/>
      <c r="AU2800"/>
      <c r="AV2800"/>
      <c r="AW2800"/>
      <c r="AX2800"/>
      <c r="AY2800"/>
      <c r="AZ2800"/>
      <c r="BA2800"/>
      <c r="BB2800"/>
      <c r="BC2800"/>
      <c r="BD2800"/>
      <c r="BE2800"/>
      <c r="BF2800"/>
      <c r="BG2800"/>
      <c r="BH2800"/>
      <c r="BI2800"/>
      <c r="BJ2800"/>
      <c r="BK2800"/>
      <c r="BL2800"/>
      <c r="BM2800"/>
      <c r="BN2800"/>
      <c r="BO2800"/>
      <c r="BP2800"/>
      <c r="BQ2800"/>
      <c r="BR2800"/>
      <c r="BS2800"/>
      <c r="BT2800"/>
      <c r="BU2800"/>
      <c r="BV2800"/>
      <c r="BW2800"/>
      <c r="BX2800"/>
      <c r="BY2800"/>
      <c r="BZ2800"/>
      <c r="CA2800"/>
      <c r="CB2800"/>
      <c r="CC2800"/>
      <c r="CD2800"/>
      <c r="CE2800"/>
      <c r="CF2800"/>
      <c r="CG2800"/>
      <c r="CH2800"/>
    </row>
    <row r="2801" spans="1:9">
      <c r="A2801" s="102"/>
      <c r="B2801" s="102"/>
      <c r="C2801" s="102"/>
      <c r="D2801" s="102"/>
      <c r="E2801" s="102"/>
      <c r="F2801" s="89"/>
      <c r="G2801" s="89"/>
      <c r="H2801" s="90"/>
      <c r="I2801" s="102"/>
    </row>
    <row r="2802" spans="1:9">
      <c r="A2802" s="102"/>
      <c r="B2802" s="102"/>
      <c r="C2802" s="102"/>
      <c r="D2802" s="102"/>
      <c r="E2802" s="102"/>
      <c r="F2802" s="89"/>
      <c r="G2802" s="89"/>
      <c r="H2802" s="90"/>
      <c r="I2802" s="102"/>
    </row>
    <row r="2803" spans="1:9">
      <c r="A2803" s="102"/>
      <c r="B2803" s="102"/>
      <c r="C2803" s="102"/>
      <c r="D2803" s="102"/>
      <c r="E2803" s="102"/>
      <c r="F2803" s="89"/>
      <c r="G2803" s="89"/>
      <c r="H2803" s="90"/>
      <c r="I2803" s="102"/>
    </row>
    <row r="2804" spans="1:9">
      <c r="A2804" s="102"/>
      <c r="B2804" s="102"/>
      <c r="C2804" s="102"/>
      <c r="D2804" s="102"/>
      <c r="E2804" s="102"/>
      <c r="F2804" s="87"/>
      <c r="G2804" s="87"/>
      <c r="H2804" s="90"/>
      <c r="I2804" s="102"/>
    </row>
    <row r="2805" spans="1:9">
      <c r="A2805" s="102"/>
      <c r="B2805" s="102"/>
      <c r="C2805" s="102"/>
      <c r="D2805" s="102"/>
      <c r="E2805" s="102"/>
      <c r="F2805" s="89"/>
      <c r="G2805" s="89"/>
      <c r="H2805" s="90"/>
      <c r="I2805" s="102"/>
    </row>
    <row r="2806" spans="1:9">
      <c r="A2806" s="102"/>
      <c r="B2806" s="102"/>
      <c r="C2806" s="102"/>
      <c r="D2806" s="102"/>
      <c r="E2806" s="102"/>
      <c r="F2806" s="89"/>
      <c r="G2806" s="89"/>
      <c r="H2806" s="90"/>
      <c r="I2806" s="102"/>
    </row>
    <row r="2807" spans="1:9">
      <c r="A2807" s="102"/>
      <c r="B2807" s="102"/>
      <c r="C2807" s="102"/>
      <c r="D2807" s="102"/>
      <c r="E2807" s="102"/>
      <c r="F2807" s="89"/>
      <c r="G2807" s="89"/>
      <c r="H2807" s="90"/>
      <c r="I2807" s="102"/>
    </row>
    <row r="2808" spans="1:9">
      <c r="A2808" s="102"/>
      <c r="B2808" s="102"/>
      <c r="C2808" s="102"/>
      <c r="D2808" s="102"/>
      <c r="E2808" s="102"/>
      <c r="F2808" s="200"/>
      <c r="G2808" s="200"/>
      <c r="H2808" s="90"/>
      <c r="I2808" s="102"/>
    </row>
    <row r="2809" spans="1:9">
      <c r="A2809" s="102"/>
      <c r="B2809" s="102"/>
      <c r="C2809" s="102"/>
      <c r="D2809" s="102"/>
      <c r="E2809" s="102"/>
      <c r="F2809" s="87"/>
      <c r="G2809" s="87"/>
      <c r="H2809" s="90"/>
      <c r="I2809" s="102"/>
    </row>
    <row r="2810" spans="1:9">
      <c r="A2810" s="102"/>
      <c r="B2810" s="102"/>
      <c r="C2810" s="102"/>
      <c r="D2810" s="102"/>
      <c r="E2810" s="102"/>
      <c r="F2810" s="89"/>
      <c r="G2810" s="89"/>
      <c r="H2810" s="90"/>
      <c r="I2810" s="102"/>
    </row>
    <row r="2811" spans="1:9">
      <c r="A2811" s="102"/>
      <c r="B2811" s="102"/>
      <c r="C2811" s="102"/>
      <c r="D2811" s="102"/>
      <c r="E2811" s="102"/>
      <c r="F2811" s="89"/>
      <c r="G2811" s="89"/>
      <c r="H2811" s="90"/>
      <c r="I2811" s="102"/>
    </row>
    <row r="2812" spans="1:9">
      <c r="A2812" s="102"/>
      <c r="B2812" s="102"/>
      <c r="C2812" s="102"/>
      <c r="D2812" s="102"/>
      <c r="E2812" s="102"/>
      <c r="F2812" s="89"/>
      <c r="G2812" s="89"/>
      <c r="H2812" s="90"/>
      <c r="I2812" s="102"/>
    </row>
    <row r="2813" spans="1:9">
      <c r="A2813" s="102"/>
      <c r="B2813" s="102"/>
      <c r="C2813" s="102"/>
      <c r="D2813" s="102"/>
      <c r="E2813" s="102"/>
      <c r="F2813" s="87"/>
      <c r="G2813" s="87"/>
      <c r="H2813" s="90"/>
      <c r="I2813" s="102"/>
    </row>
    <row r="2814" spans="1:9">
      <c r="A2814" s="102"/>
      <c r="B2814" s="102"/>
      <c r="C2814" s="102"/>
      <c r="D2814" s="102"/>
      <c r="E2814" s="102"/>
      <c r="F2814" s="89"/>
      <c r="G2814" s="89"/>
      <c r="H2814" s="90"/>
      <c r="I2814" s="102"/>
    </row>
    <row r="2815" spans="1:9">
      <c r="A2815" s="102"/>
      <c r="B2815" s="102"/>
      <c r="C2815" s="102"/>
      <c r="D2815" s="102"/>
      <c r="E2815" s="102"/>
      <c r="F2815" s="87"/>
      <c r="G2815" s="87"/>
      <c r="H2815" s="90"/>
      <c r="I2815" s="102"/>
    </row>
    <row r="2816" spans="1:9">
      <c r="A2816" s="102"/>
      <c r="B2816" s="102"/>
      <c r="C2816" s="102"/>
      <c r="D2816" s="102"/>
      <c r="E2816" s="102"/>
      <c r="F2816" s="87"/>
      <c r="G2816" s="87"/>
      <c r="H2816" s="90"/>
      <c r="I2816" s="102"/>
    </row>
    <row r="2817" spans="1:9">
      <c r="A2817" s="102"/>
      <c r="B2817" s="102"/>
      <c r="C2817" s="102"/>
      <c r="D2817" s="102"/>
      <c r="E2817" s="102"/>
      <c r="F2817" s="200"/>
      <c r="G2817" s="200"/>
      <c r="H2817" s="90"/>
      <c r="I2817" s="102"/>
    </row>
    <row r="2818" spans="1:9">
      <c r="A2818" s="102"/>
      <c r="B2818" s="102"/>
      <c r="C2818" s="102"/>
      <c r="D2818" s="102"/>
      <c r="E2818" s="102"/>
      <c r="F2818" s="89"/>
      <c r="G2818" s="89"/>
      <c r="H2818" s="90"/>
      <c r="I2818" s="102"/>
    </row>
    <row r="2819" spans="1:9">
      <c r="A2819" s="102"/>
      <c r="B2819" s="102"/>
      <c r="C2819" s="102"/>
      <c r="D2819" s="102"/>
      <c r="E2819" s="102"/>
      <c r="F2819" s="89"/>
      <c r="G2819" s="89"/>
      <c r="H2819" s="90"/>
      <c r="I2819" s="102"/>
    </row>
    <row r="2820" spans="1:9">
      <c r="A2820" s="102"/>
      <c r="B2820" s="102"/>
      <c r="C2820" s="102"/>
      <c r="D2820" s="102"/>
      <c r="E2820" s="102"/>
      <c r="F2820" s="89"/>
      <c r="G2820" s="89"/>
      <c r="H2820" s="90"/>
      <c r="I2820" s="102"/>
    </row>
    <row r="2821" spans="1:9">
      <c r="A2821" s="102"/>
      <c r="B2821" s="102"/>
      <c r="C2821" s="102"/>
      <c r="D2821" s="102"/>
      <c r="E2821" s="102"/>
      <c r="F2821" s="87"/>
      <c r="G2821" s="87"/>
      <c r="H2821" s="90"/>
      <c r="I2821" s="102"/>
    </row>
    <row r="2822" spans="1:9">
      <c r="A2822" s="102"/>
      <c r="B2822" s="102"/>
      <c r="C2822" s="102"/>
      <c r="D2822" s="102"/>
      <c r="E2822" s="102"/>
      <c r="F2822" s="87"/>
      <c r="G2822" s="87"/>
      <c r="H2822" s="90"/>
      <c r="I2822" s="102"/>
    </row>
    <row r="2823" spans="1:9">
      <c r="A2823" s="102"/>
      <c r="B2823" s="102"/>
      <c r="C2823" s="102"/>
      <c r="D2823" s="102"/>
      <c r="E2823" s="102"/>
      <c r="F2823" s="87"/>
      <c r="G2823" s="87"/>
      <c r="H2823" s="90"/>
      <c r="I2823" s="102"/>
    </row>
    <row r="2824" spans="1:9">
      <c r="A2824" s="102"/>
      <c r="B2824" s="102"/>
      <c r="C2824" s="102"/>
      <c r="D2824" s="102"/>
      <c r="E2824" s="102"/>
      <c r="F2824" s="89"/>
      <c r="G2824" s="89"/>
      <c r="H2824" s="90"/>
      <c r="I2824" s="102"/>
    </row>
    <row r="2825" spans="1:9">
      <c r="A2825" s="102"/>
      <c r="B2825" s="102"/>
      <c r="C2825" s="102"/>
      <c r="D2825" s="102"/>
      <c r="E2825" s="102"/>
      <c r="F2825" s="89"/>
      <c r="G2825" s="89"/>
      <c r="H2825" s="90"/>
      <c r="I2825" s="102"/>
    </row>
    <row r="2826" spans="1:9">
      <c r="A2826" s="102"/>
      <c r="B2826" s="102"/>
      <c r="C2826" s="102"/>
      <c r="D2826" s="102"/>
      <c r="E2826" s="102"/>
      <c r="F2826" s="89"/>
      <c r="G2826" s="89"/>
      <c r="H2826" s="90"/>
      <c r="I2826" s="102"/>
    </row>
    <row r="2827" spans="1:9">
      <c r="A2827" s="102"/>
      <c r="B2827" s="102"/>
      <c r="C2827" s="102"/>
      <c r="D2827" s="102"/>
      <c r="E2827" s="102"/>
      <c r="F2827" s="87"/>
      <c r="G2827" s="87"/>
      <c r="H2827" s="90"/>
      <c r="I2827" s="102"/>
    </row>
    <row r="2828" spans="1:9">
      <c r="A2828" s="102"/>
      <c r="B2828" s="102"/>
      <c r="C2828" s="102"/>
      <c r="D2828" s="102"/>
      <c r="E2828" s="102"/>
      <c r="F2828" s="89"/>
      <c r="G2828" s="89"/>
      <c r="H2828" s="90"/>
      <c r="I2828" s="102"/>
    </row>
    <row r="2829" spans="1:9">
      <c r="A2829" s="102"/>
      <c r="B2829" s="102"/>
      <c r="C2829" s="102"/>
      <c r="D2829" s="102"/>
      <c r="E2829" s="102"/>
      <c r="F2829" s="89"/>
      <c r="G2829" s="89"/>
      <c r="H2829" s="90"/>
      <c r="I2829" s="102"/>
    </row>
    <row r="2830" spans="1:9">
      <c r="A2830" s="102"/>
      <c r="B2830" s="102"/>
      <c r="C2830" s="102"/>
      <c r="D2830" s="102"/>
      <c r="E2830" s="102"/>
      <c r="F2830" s="89"/>
      <c r="G2830" s="89"/>
      <c r="H2830" s="90"/>
      <c r="I2830" s="102"/>
    </row>
    <row r="2831" spans="1:9">
      <c r="A2831" s="102"/>
      <c r="B2831" s="102"/>
      <c r="C2831" s="102"/>
      <c r="D2831" s="102"/>
      <c r="E2831" s="102"/>
      <c r="F2831" s="87"/>
      <c r="G2831" s="87"/>
      <c r="H2831" s="90"/>
      <c r="I2831" s="102"/>
    </row>
    <row r="2832" spans="1:9">
      <c r="A2832" s="102"/>
      <c r="B2832" s="102"/>
      <c r="C2832" s="102"/>
      <c r="D2832" s="102"/>
      <c r="E2832" s="102"/>
      <c r="F2832" s="87"/>
      <c r="G2832" s="87"/>
      <c r="H2832" s="90"/>
      <c r="I2832" s="102"/>
    </row>
    <row r="2833" spans="1:9">
      <c r="A2833" s="102"/>
      <c r="B2833" s="102"/>
      <c r="C2833" s="102"/>
      <c r="D2833" s="102"/>
      <c r="E2833" s="102"/>
      <c r="F2833" s="87"/>
      <c r="G2833" s="87"/>
      <c r="H2833" s="90"/>
      <c r="I2833" s="102"/>
    </row>
    <row r="2834" spans="1:9">
      <c r="A2834" s="102"/>
      <c r="B2834" s="102"/>
      <c r="C2834" s="102"/>
      <c r="D2834" s="102"/>
      <c r="E2834" s="102"/>
      <c r="F2834" s="89"/>
      <c r="G2834" s="89"/>
      <c r="H2834" s="90"/>
      <c r="I2834" s="102"/>
    </row>
    <row r="2835" spans="1:9">
      <c r="A2835" s="102"/>
      <c r="B2835" s="102"/>
      <c r="C2835" s="102"/>
      <c r="D2835" s="102"/>
      <c r="E2835" s="102"/>
      <c r="F2835" s="89"/>
      <c r="G2835" s="89"/>
      <c r="H2835" s="90"/>
      <c r="I2835" s="102"/>
    </row>
    <row r="2836" spans="1:9">
      <c r="A2836" s="102"/>
      <c r="B2836" s="102"/>
      <c r="C2836" s="102"/>
      <c r="D2836" s="102"/>
      <c r="E2836" s="102"/>
      <c r="F2836" s="89"/>
      <c r="G2836" s="89"/>
      <c r="H2836" s="90"/>
      <c r="I2836" s="102"/>
    </row>
    <row r="2837" spans="1:9">
      <c r="A2837" s="102"/>
      <c r="B2837" s="102"/>
      <c r="C2837" s="102"/>
      <c r="D2837" s="102"/>
      <c r="E2837" s="102"/>
      <c r="F2837" s="89"/>
      <c r="G2837" s="89"/>
      <c r="H2837" s="90"/>
      <c r="I2837" s="102"/>
    </row>
    <row r="2838" spans="1:9">
      <c r="A2838" s="102"/>
      <c r="B2838" s="102"/>
      <c r="C2838" s="102"/>
      <c r="D2838" s="102"/>
      <c r="E2838" s="102"/>
      <c r="F2838" s="87"/>
      <c r="G2838" s="87"/>
      <c r="H2838" s="90"/>
      <c r="I2838" s="102"/>
    </row>
    <row r="2839" spans="1:9">
      <c r="A2839" s="102"/>
      <c r="B2839" s="102"/>
      <c r="C2839" s="102"/>
      <c r="D2839" s="102"/>
      <c r="E2839" s="102"/>
      <c r="F2839" s="87"/>
      <c r="G2839" s="87"/>
      <c r="H2839" s="90"/>
      <c r="I2839" s="102"/>
    </row>
    <row r="2840" spans="1:9">
      <c r="A2840" s="102"/>
      <c r="B2840" s="102"/>
      <c r="C2840" s="102"/>
      <c r="D2840" s="102"/>
      <c r="E2840" s="102"/>
      <c r="F2840" s="89"/>
      <c r="G2840" s="89"/>
      <c r="H2840" s="90"/>
      <c r="I2840" s="102"/>
    </row>
    <row r="2841" spans="1:9">
      <c r="A2841" s="126"/>
      <c r="B2841" s="102"/>
      <c r="C2841" s="102"/>
      <c r="D2841" s="102"/>
      <c r="E2841" s="102"/>
      <c r="F2841" s="87"/>
      <c r="G2841" s="87"/>
      <c r="H2841" s="90"/>
      <c r="I2841" s="102"/>
    </row>
    <row r="2842" spans="1:9">
      <c r="A2842" s="102"/>
      <c r="B2842" s="102"/>
      <c r="C2842" s="102"/>
      <c r="D2842" s="102"/>
      <c r="E2842" s="102"/>
      <c r="F2842" s="89"/>
      <c r="G2842" s="89"/>
      <c r="H2842" s="90"/>
      <c r="I2842" s="102"/>
    </row>
    <row r="2843" spans="1:9">
      <c r="A2843" s="102"/>
      <c r="B2843" s="102"/>
      <c r="C2843" s="102"/>
      <c r="D2843" s="102"/>
      <c r="E2843" s="102"/>
      <c r="F2843" s="89"/>
      <c r="G2843" s="89"/>
      <c r="H2843" s="90"/>
      <c r="I2843" s="102"/>
    </row>
    <row r="2844" spans="1:9">
      <c r="A2844" s="102"/>
      <c r="B2844" s="102"/>
      <c r="C2844" s="102"/>
      <c r="D2844" s="102"/>
      <c r="E2844" s="102"/>
      <c r="F2844" s="87"/>
      <c r="G2844" s="87"/>
      <c r="H2844" s="90"/>
      <c r="I2844" s="102"/>
    </row>
    <row r="2845" spans="1:9">
      <c r="A2845" s="102"/>
      <c r="B2845" s="102"/>
      <c r="C2845" s="102"/>
      <c r="D2845" s="102"/>
      <c r="E2845" s="102"/>
      <c r="F2845" s="89"/>
      <c r="G2845" s="89"/>
      <c r="H2845" s="89"/>
      <c r="I2845" s="102"/>
    </row>
    <row r="2846" spans="1:9">
      <c r="A2846" s="102"/>
      <c r="B2846" s="102"/>
      <c r="C2846" s="102"/>
      <c r="D2846" s="102"/>
      <c r="E2846" s="102"/>
      <c r="F2846" s="89"/>
      <c r="G2846" s="89"/>
      <c r="H2846" s="89"/>
      <c r="I2846" s="102"/>
    </row>
    <row r="2847" spans="1:9">
      <c r="A2847" s="102"/>
      <c r="B2847" s="102"/>
      <c r="C2847" s="102"/>
      <c r="D2847" s="102"/>
      <c r="E2847" s="102"/>
      <c r="F2847" s="89"/>
      <c r="G2847" s="89"/>
      <c r="H2847" s="89"/>
      <c r="I2847" s="102"/>
    </row>
    <row r="2848" spans="1:9">
      <c r="A2848" s="102"/>
      <c r="B2848" s="102"/>
      <c r="C2848" s="102"/>
      <c r="D2848" s="102"/>
      <c r="E2848" s="102"/>
      <c r="F2848" s="89"/>
      <c r="G2848" s="89"/>
      <c r="H2848" s="89"/>
      <c r="I2848" s="102"/>
    </row>
    <row r="2849" spans="1:9">
      <c r="A2849" s="102"/>
      <c r="B2849" s="102"/>
      <c r="C2849" s="102"/>
      <c r="D2849" s="102"/>
      <c r="E2849" s="102"/>
      <c r="F2849" s="89"/>
      <c r="G2849" s="89"/>
      <c r="H2849" s="89"/>
      <c r="I2849" s="102"/>
    </row>
    <row r="2850" spans="1:9">
      <c r="A2850" s="102"/>
      <c r="B2850" s="102"/>
      <c r="C2850" s="102"/>
      <c r="D2850" s="102"/>
      <c r="E2850" s="102"/>
      <c r="F2850" s="89"/>
      <c r="G2850" s="89"/>
      <c r="H2850" s="89"/>
      <c r="I2850" s="102"/>
    </row>
    <row r="2851" spans="1:9">
      <c r="A2851" s="102"/>
      <c r="B2851" s="102"/>
      <c r="C2851" s="102"/>
      <c r="D2851" s="102"/>
      <c r="E2851" s="102"/>
      <c r="F2851" s="89"/>
      <c r="G2851" s="89"/>
      <c r="H2851" s="89"/>
      <c r="I2851" s="102"/>
    </row>
    <row r="2852" spans="1:9">
      <c r="A2852" s="102"/>
      <c r="B2852" s="102"/>
      <c r="C2852" s="102"/>
      <c r="D2852" s="102"/>
      <c r="E2852" s="102"/>
      <c r="F2852" s="89"/>
      <c r="G2852" s="89"/>
      <c r="H2852" s="89"/>
      <c r="I2852" s="102"/>
    </row>
    <row r="2853" spans="1:9">
      <c r="A2853" s="102"/>
      <c r="B2853" s="102"/>
      <c r="C2853" s="102"/>
      <c r="D2853" s="102"/>
      <c r="E2853" s="102"/>
      <c r="F2853" s="89"/>
      <c r="G2853" s="89"/>
      <c r="H2853" s="89"/>
      <c r="I2853" s="102"/>
    </row>
    <row r="2854" spans="1:9">
      <c r="A2854" s="102"/>
      <c r="B2854" s="102"/>
      <c r="C2854" s="102"/>
      <c r="D2854" s="102"/>
      <c r="E2854" s="102"/>
      <c r="F2854" s="87"/>
      <c r="G2854" s="87"/>
      <c r="H2854" s="90"/>
      <c r="I2854" s="102"/>
    </row>
    <row r="2855" spans="1:9">
      <c r="A2855" s="102"/>
      <c r="B2855" s="102"/>
      <c r="C2855" s="102"/>
      <c r="D2855" s="102"/>
      <c r="E2855" s="102"/>
      <c r="F2855" s="87"/>
      <c r="G2855" s="87"/>
      <c r="H2855" s="90"/>
      <c r="I2855" s="102"/>
    </row>
    <row r="2856" spans="1:9">
      <c r="A2856" s="102"/>
      <c r="B2856" s="102"/>
      <c r="C2856" s="102"/>
      <c r="D2856" s="102"/>
      <c r="E2856" s="102"/>
      <c r="F2856" s="87"/>
      <c r="G2856" s="87"/>
      <c r="H2856" s="90"/>
      <c r="I2856" s="102"/>
    </row>
    <row r="2857" spans="1:9">
      <c r="A2857" s="102"/>
      <c r="B2857" s="102"/>
      <c r="C2857" s="102"/>
      <c r="D2857" s="102"/>
      <c r="E2857" s="102"/>
      <c r="F2857" s="87"/>
      <c r="G2857" s="87"/>
      <c r="H2857" s="90"/>
      <c r="I2857" s="102"/>
    </row>
    <row r="2858" spans="1:9">
      <c r="A2858" s="102"/>
      <c r="B2858" s="102"/>
      <c r="C2858" s="102"/>
      <c r="D2858" s="102"/>
      <c r="E2858" s="102"/>
      <c r="F2858" s="87"/>
      <c r="G2858" s="87"/>
      <c r="H2858" s="90"/>
      <c r="I2858" s="102"/>
    </row>
    <row r="2859" spans="1:9">
      <c r="A2859" s="102"/>
      <c r="B2859" s="102"/>
      <c r="C2859" s="102"/>
      <c r="D2859" s="102"/>
      <c r="E2859" s="102"/>
      <c r="F2859" s="87"/>
      <c r="G2859" s="87"/>
      <c r="H2859" s="90"/>
      <c r="I2859" s="102"/>
    </row>
    <row r="2860" spans="1:9">
      <c r="A2860" s="102"/>
      <c r="B2860" s="102"/>
      <c r="C2860" s="102"/>
      <c r="D2860" s="102"/>
      <c r="E2860" s="102"/>
      <c r="F2860" s="87"/>
      <c r="G2860" s="87"/>
      <c r="H2860" s="90"/>
      <c r="I2860" s="102"/>
    </row>
    <row r="2861" spans="1:9">
      <c r="A2861" s="102"/>
      <c r="B2861" s="102"/>
      <c r="C2861" s="102"/>
      <c r="D2861" s="102"/>
      <c r="E2861" s="102"/>
      <c r="F2861" s="87"/>
      <c r="G2861" s="87"/>
      <c r="H2861" s="90"/>
      <c r="I2861" s="102"/>
    </row>
    <row r="2862" spans="1:9">
      <c r="A2862" s="102"/>
      <c r="B2862" s="102"/>
      <c r="C2862" s="102"/>
      <c r="D2862" s="102"/>
      <c r="E2862" s="102"/>
      <c r="F2862" s="87"/>
      <c r="G2862" s="87"/>
      <c r="H2862" s="90"/>
      <c r="I2862" s="102"/>
    </row>
    <row r="2863" spans="1:9">
      <c r="A2863" s="102"/>
      <c r="B2863" s="102"/>
      <c r="C2863" s="102"/>
      <c r="D2863" s="102"/>
      <c r="E2863" s="102"/>
      <c r="F2863" s="87"/>
      <c r="G2863" s="87"/>
      <c r="H2863" s="90"/>
      <c r="I2863" s="102"/>
    </row>
    <row r="2864" spans="1:9">
      <c r="B2864"/>
      <c r="C2864"/>
      <c r="D2864"/>
      <c r="E2864"/>
      <c r="F2864" s="87"/>
      <c r="G2864" s="87"/>
      <c r="H2864" s="90"/>
    </row>
    <row r="2865" spans="1:9">
      <c r="A2865" s="102"/>
      <c r="B2865" s="102"/>
      <c r="C2865" s="102"/>
      <c r="D2865" s="102"/>
      <c r="E2865" s="102"/>
      <c r="F2865" s="87"/>
      <c r="G2865" s="87"/>
      <c r="H2865" s="90"/>
      <c r="I2865" s="102"/>
    </row>
    <row r="2866" spans="1:9">
      <c r="A2866" s="102"/>
      <c r="B2866" s="102"/>
      <c r="C2866" s="102"/>
      <c r="D2866" s="102"/>
      <c r="E2866" s="102"/>
      <c r="F2866" s="87"/>
      <c r="G2866" s="87"/>
      <c r="H2866" s="90"/>
      <c r="I2866" s="102"/>
    </row>
    <row r="2867" spans="1:9">
      <c r="A2867" s="102"/>
      <c r="B2867" s="102"/>
      <c r="C2867" s="102"/>
      <c r="D2867" s="102"/>
      <c r="E2867" s="102"/>
      <c r="F2867" s="87"/>
      <c r="G2867" s="87"/>
      <c r="H2867" s="90"/>
      <c r="I2867" s="102"/>
    </row>
    <row r="2868" spans="1:9">
      <c r="A2868" s="102"/>
      <c r="B2868" s="102"/>
      <c r="C2868" s="102"/>
      <c r="D2868" s="102"/>
      <c r="E2868" s="102"/>
      <c r="F2868" s="87"/>
      <c r="G2868" s="87"/>
      <c r="H2868" s="90"/>
      <c r="I2868" s="102"/>
    </row>
    <row r="2869" spans="1:9">
      <c r="A2869" s="102"/>
      <c r="B2869" s="102"/>
      <c r="C2869" s="102"/>
      <c r="D2869" s="102"/>
      <c r="E2869" s="102"/>
      <c r="F2869" s="87"/>
      <c r="G2869" s="87"/>
      <c r="H2869" s="90"/>
      <c r="I2869" s="102"/>
    </row>
    <row r="2870" spans="1:9">
      <c r="A2870" s="102"/>
      <c r="B2870" s="102"/>
      <c r="C2870" s="102"/>
      <c r="D2870" s="102"/>
      <c r="E2870" s="102"/>
      <c r="F2870" s="87"/>
      <c r="G2870" s="87"/>
      <c r="H2870" s="90"/>
      <c r="I2870" s="102"/>
    </row>
    <row r="2871" spans="1:9">
      <c r="A2871" s="102"/>
      <c r="B2871" s="102"/>
      <c r="C2871" s="102"/>
      <c r="D2871" s="102"/>
      <c r="E2871" s="102"/>
      <c r="F2871" s="87"/>
      <c r="G2871" s="87"/>
      <c r="H2871" s="90"/>
      <c r="I2871" s="102"/>
    </row>
    <row r="2872" spans="1:9">
      <c r="A2872" s="102"/>
      <c r="B2872" s="102"/>
      <c r="C2872" s="102"/>
      <c r="D2872" s="102"/>
      <c r="E2872" s="102"/>
      <c r="F2872" s="87"/>
      <c r="G2872" s="87"/>
      <c r="H2872" s="90"/>
      <c r="I2872" s="102"/>
    </row>
    <row r="2873" spans="1:9">
      <c r="A2873" s="102"/>
      <c r="B2873" s="102"/>
      <c r="C2873" s="102"/>
      <c r="D2873" s="102"/>
      <c r="E2873" s="102"/>
      <c r="F2873" s="87"/>
      <c r="G2873" s="87"/>
      <c r="H2873" s="90"/>
      <c r="I2873" s="102"/>
    </row>
    <row r="2874" spans="1:9">
      <c r="A2874" s="102"/>
      <c r="B2874" s="102"/>
      <c r="C2874" s="102"/>
      <c r="D2874" s="102"/>
      <c r="E2874" s="102"/>
      <c r="F2874" s="87"/>
      <c r="G2874" s="87"/>
      <c r="H2874" s="90"/>
      <c r="I2874" s="102"/>
    </row>
    <row r="2875" spans="1:9">
      <c r="A2875" s="102"/>
      <c r="B2875" s="102"/>
      <c r="C2875" s="102"/>
      <c r="D2875" s="102"/>
      <c r="E2875" s="102"/>
      <c r="F2875" s="87"/>
      <c r="G2875" s="87"/>
      <c r="H2875" s="90"/>
      <c r="I2875" s="102"/>
    </row>
    <row r="2876" spans="1:9">
      <c r="A2876" s="102"/>
      <c r="B2876" s="102"/>
      <c r="C2876" s="102"/>
      <c r="D2876" s="102"/>
      <c r="E2876" s="102"/>
      <c r="F2876" s="89"/>
      <c r="G2876" s="89"/>
      <c r="H2876" s="90"/>
      <c r="I2876" s="102"/>
    </row>
    <row r="2877" spans="1:9">
      <c r="A2877" s="102"/>
      <c r="B2877" s="102"/>
      <c r="C2877" s="102"/>
      <c r="D2877" s="102"/>
      <c r="E2877" s="102"/>
      <c r="F2877" s="87"/>
      <c r="G2877" s="87"/>
      <c r="H2877" s="88"/>
      <c r="I2877" s="102"/>
    </row>
    <row r="2878" spans="1:9">
      <c r="A2878" s="102"/>
      <c r="B2878" s="102"/>
      <c r="C2878" s="102"/>
      <c r="D2878" s="102"/>
      <c r="E2878" s="102"/>
      <c r="F2878" s="87"/>
      <c r="G2878" s="87"/>
      <c r="H2878" s="90"/>
      <c r="I2878" s="102"/>
    </row>
    <row r="2879" spans="1:9">
      <c r="A2879" s="102"/>
      <c r="B2879" s="102"/>
      <c r="C2879" s="102"/>
      <c r="D2879" s="102"/>
      <c r="E2879" s="102"/>
      <c r="F2879" s="87"/>
      <c r="G2879" s="87"/>
      <c r="H2879" s="90"/>
      <c r="I2879" s="102"/>
    </row>
    <row r="2880" spans="1:9">
      <c r="A2880" s="102"/>
      <c r="B2880" s="102"/>
      <c r="C2880" s="102"/>
      <c r="D2880" s="102"/>
      <c r="E2880" s="102"/>
      <c r="F2880" s="87"/>
      <c r="G2880" s="87"/>
      <c r="H2880" s="90"/>
      <c r="I2880" s="102"/>
    </row>
    <row r="2881" spans="1:9">
      <c r="A2881" s="102"/>
      <c r="B2881" s="102"/>
      <c r="C2881" s="102"/>
      <c r="D2881" s="102"/>
      <c r="E2881" s="102"/>
      <c r="F2881" s="87"/>
      <c r="G2881" s="87"/>
      <c r="H2881" s="90"/>
      <c r="I2881" s="102"/>
    </row>
    <row r="2882" spans="1:9">
      <c r="A2882" s="102"/>
      <c r="B2882" s="102"/>
      <c r="C2882" s="102"/>
      <c r="D2882" s="102"/>
      <c r="E2882" s="102"/>
      <c r="F2882" s="87"/>
      <c r="G2882" s="87"/>
      <c r="H2882" s="90"/>
      <c r="I2882" s="102"/>
    </row>
    <row r="2883" spans="1:9">
      <c r="A2883" s="102"/>
      <c r="B2883" s="102"/>
      <c r="C2883" s="102"/>
      <c r="D2883" s="102"/>
      <c r="E2883" s="102"/>
      <c r="F2883" s="87"/>
      <c r="G2883" s="87"/>
      <c r="H2883" s="90"/>
      <c r="I2883" s="102"/>
    </row>
    <row r="2884" spans="1:9">
      <c r="A2884" s="102"/>
      <c r="B2884" s="102"/>
      <c r="C2884" s="102"/>
      <c r="D2884" s="102"/>
      <c r="E2884" s="102"/>
      <c r="F2884" s="87"/>
      <c r="G2884" s="87"/>
      <c r="H2884" s="90"/>
      <c r="I2884" s="102"/>
    </row>
    <row r="2885" spans="1:9">
      <c r="A2885" s="102"/>
      <c r="B2885" s="102"/>
      <c r="C2885" s="102"/>
      <c r="D2885" s="102"/>
      <c r="E2885" s="102"/>
      <c r="F2885" s="87"/>
      <c r="G2885" s="87"/>
      <c r="H2885" s="90"/>
      <c r="I2885" s="102"/>
    </row>
    <row r="2886" spans="1:9">
      <c r="A2886" s="102"/>
      <c r="B2886" s="102"/>
      <c r="C2886" s="102"/>
      <c r="D2886" s="102"/>
      <c r="E2886" s="102"/>
      <c r="F2886" s="87"/>
      <c r="G2886" s="87"/>
      <c r="H2886" s="90"/>
      <c r="I2886" s="102"/>
    </row>
    <row r="2887" spans="1:9">
      <c r="A2887" s="102"/>
      <c r="B2887" s="102"/>
      <c r="C2887" s="102"/>
      <c r="D2887" s="102"/>
      <c r="E2887" s="102"/>
      <c r="F2887" s="87"/>
      <c r="G2887" s="87"/>
      <c r="H2887" s="90"/>
      <c r="I2887" s="102"/>
    </row>
    <row r="2888" spans="1:9">
      <c r="A2888" s="102"/>
      <c r="B2888" s="102"/>
      <c r="C2888" s="102"/>
      <c r="D2888" s="102"/>
      <c r="E2888" s="102"/>
      <c r="F2888" s="87"/>
      <c r="G2888" s="87"/>
      <c r="H2888" s="90"/>
      <c r="I2888" s="102"/>
    </row>
    <row r="2889" spans="1:9">
      <c r="A2889" s="102"/>
      <c r="B2889" s="102"/>
      <c r="C2889" s="102"/>
      <c r="D2889" s="102"/>
      <c r="E2889" s="102"/>
      <c r="F2889" s="87"/>
      <c r="G2889" s="87"/>
      <c r="H2889" s="90"/>
      <c r="I2889" s="102"/>
    </row>
    <row r="2890" spans="1:9">
      <c r="A2890" s="102"/>
      <c r="B2890" s="102"/>
      <c r="C2890" s="102"/>
      <c r="D2890" s="102"/>
      <c r="E2890" s="102"/>
      <c r="F2890" s="87"/>
      <c r="G2890" s="87"/>
      <c r="H2890" s="90"/>
      <c r="I2890" s="102"/>
    </row>
    <row r="2891" spans="1:9">
      <c r="A2891" s="102"/>
      <c r="B2891" s="102"/>
      <c r="C2891" s="102"/>
      <c r="D2891" s="102"/>
      <c r="E2891" s="102"/>
      <c r="F2891" s="87"/>
      <c r="G2891" s="87"/>
      <c r="H2891" s="90"/>
      <c r="I2891" s="102"/>
    </row>
    <row r="2892" spans="1:9">
      <c r="B2892"/>
      <c r="C2892"/>
      <c r="D2892"/>
      <c r="E2892"/>
      <c r="F2892" s="87"/>
      <c r="G2892" s="87"/>
      <c r="H2892" s="90"/>
    </row>
    <row r="2893" spans="1:9">
      <c r="A2893" s="102"/>
      <c r="B2893" s="102"/>
      <c r="C2893" s="102"/>
      <c r="D2893" s="102"/>
      <c r="E2893" s="102"/>
      <c r="F2893" s="87"/>
      <c r="G2893" s="87"/>
      <c r="H2893" s="90"/>
      <c r="I2893" s="102"/>
    </row>
    <row r="2894" spans="1:9">
      <c r="A2894" s="102"/>
      <c r="B2894" s="102"/>
      <c r="C2894" s="102"/>
      <c r="D2894" s="102"/>
      <c r="E2894" s="102"/>
      <c r="F2894" s="87"/>
      <c r="G2894" s="87"/>
      <c r="H2894" s="90"/>
      <c r="I2894" s="102"/>
    </row>
    <row r="2895" spans="1:9">
      <c r="A2895" s="102"/>
      <c r="B2895" s="102"/>
      <c r="C2895" s="102"/>
      <c r="D2895" s="102"/>
      <c r="E2895" s="102"/>
      <c r="F2895" s="87"/>
      <c r="G2895" s="87"/>
      <c r="H2895" s="90"/>
      <c r="I2895" s="102"/>
    </row>
    <row r="2896" spans="1:9">
      <c r="A2896" s="102"/>
      <c r="B2896" s="102"/>
      <c r="C2896" s="102"/>
      <c r="D2896" s="102"/>
      <c r="E2896" s="102"/>
      <c r="F2896" s="87"/>
      <c r="G2896" s="87"/>
      <c r="H2896" s="90"/>
      <c r="I2896" s="102"/>
    </row>
    <row r="2897" spans="1:9">
      <c r="A2897" s="102"/>
      <c r="B2897" s="102"/>
      <c r="C2897" s="102"/>
      <c r="D2897" s="102"/>
      <c r="E2897" s="102"/>
      <c r="F2897" s="87"/>
      <c r="G2897" s="87"/>
      <c r="H2897" s="90"/>
      <c r="I2897" s="102"/>
    </row>
    <row r="2898" spans="1:9">
      <c r="A2898" s="102"/>
      <c r="B2898" s="102"/>
      <c r="C2898" s="102"/>
      <c r="D2898" s="102"/>
      <c r="E2898" s="102"/>
      <c r="F2898" s="87"/>
      <c r="G2898" s="87"/>
      <c r="H2898" s="88"/>
      <c r="I2898" s="102"/>
    </row>
    <row r="2899" spans="1:9">
      <c r="A2899" s="102"/>
      <c r="B2899" s="102"/>
      <c r="C2899" s="102"/>
      <c r="D2899" s="102"/>
      <c r="E2899" s="102"/>
      <c r="F2899" s="87"/>
      <c r="G2899" s="87"/>
      <c r="H2899" s="90"/>
      <c r="I2899" s="102"/>
    </row>
    <row r="2900" spans="1:9">
      <c r="A2900" s="102"/>
      <c r="B2900" s="102"/>
      <c r="C2900" s="102"/>
      <c r="D2900" s="102"/>
      <c r="E2900" s="102"/>
      <c r="F2900" s="87"/>
      <c r="G2900" s="87"/>
      <c r="H2900" s="90"/>
      <c r="I2900" s="102"/>
    </row>
    <row r="2901" spans="1:9">
      <c r="A2901" s="102"/>
      <c r="B2901" s="102"/>
      <c r="C2901" s="102"/>
      <c r="D2901" s="102"/>
      <c r="E2901" s="102"/>
      <c r="F2901" s="87"/>
      <c r="G2901" s="87"/>
      <c r="H2901" s="90"/>
      <c r="I2901" s="102"/>
    </row>
    <row r="2902" spans="1:9">
      <c r="A2902" s="102"/>
      <c r="B2902" s="102"/>
      <c r="C2902" s="102"/>
      <c r="D2902" s="102"/>
      <c r="E2902" s="102"/>
      <c r="F2902" s="87"/>
      <c r="G2902" s="87"/>
      <c r="H2902" s="90"/>
      <c r="I2902" s="102"/>
    </row>
    <row r="2903" spans="1:9">
      <c r="A2903" s="102"/>
      <c r="B2903" s="102"/>
      <c r="C2903" s="102"/>
      <c r="D2903" s="102"/>
      <c r="E2903" s="102"/>
      <c r="F2903" s="89"/>
      <c r="G2903" s="89"/>
      <c r="H2903" s="90"/>
      <c r="I2903" s="102"/>
    </row>
    <row r="2904" spans="1:9">
      <c r="A2904" s="102"/>
      <c r="B2904" s="102"/>
      <c r="C2904" s="102"/>
      <c r="D2904" s="102"/>
      <c r="E2904" s="102"/>
      <c r="F2904" s="89"/>
      <c r="G2904" s="89"/>
      <c r="H2904" s="90"/>
      <c r="I2904" s="102"/>
    </row>
    <row r="2905" spans="1:9">
      <c r="A2905" s="102"/>
      <c r="B2905" s="102"/>
      <c r="C2905" s="102"/>
      <c r="D2905" s="102"/>
      <c r="E2905" s="102"/>
      <c r="F2905" s="87"/>
      <c r="G2905" s="87"/>
      <c r="H2905" s="90"/>
      <c r="I2905" s="102"/>
    </row>
    <row r="2906" spans="1:9">
      <c r="A2906" s="102"/>
      <c r="B2906" s="102"/>
      <c r="C2906" s="102"/>
      <c r="D2906" s="102"/>
      <c r="E2906" s="102"/>
      <c r="F2906" s="87"/>
      <c r="G2906" s="87"/>
      <c r="H2906" s="90"/>
      <c r="I2906" s="102"/>
    </row>
    <row r="2907" spans="1:9">
      <c r="A2907" s="102"/>
      <c r="B2907" s="102"/>
      <c r="C2907" s="102"/>
      <c r="D2907" s="102"/>
      <c r="E2907" s="102"/>
      <c r="F2907" s="87"/>
      <c r="G2907" s="87"/>
      <c r="H2907" s="90"/>
      <c r="I2907" s="102"/>
    </row>
    <row r="2908" spans="1:9">
      <c r="A2908" s="102"/>
      <c r="B2908" s="102"/>
      <c r="C2908" s="102"/>
      <c r="D2908" s="102"/>
      <c r="E2908" s="102"/>
      <c r="F2908" s="87"/>
      <c r="G2908" s="87"/>
      <c r="H2908" s="90"/>
      <c r="I2908" s="102"/>
    </row>
    <row r="2909" spans="1:9">
      <c r="A2909" s="102"/>
      <c r="B2909" s="102"/>
      <c r="C2909" s="102"/>
      <c r="D2909" s="102"/>
      <c r="E2909" s="102"/>
      <c r="F2909" s="87"/>
      <c r="G2909" s="87"/>
      <c r="H2909" s="90"/>
      <c r="I2909" s="102"/>
    </row>
    <row r="2910" spans="1:9">
      <c r="A2910" s="102"/>
      <c r="B2910" s="102"/>
      <c r="C2910" s="102"/>
      <c r="D2910" s="102"/>
      <c r="E2910" s="102"/>
      <c r="F2910" s="87"/>
      <c r="G2910" s="87"/>
      <c r="H2910" s="90"/>
      <c r="I2910" s="102"/>
    </row>
    <row r="2911" spans="1:9">
      <c r="A2911" s="102"/>
      <c r="B2911" s="102"/>
      <c r="C2911" s="102"/>
      <c r="D2911" s="102"/>
      <c r="E2911" s="102"/>
      <c r="F2911" s="87"/>
      <c r="G2911" s="87"/>
      <c r="H2911" s="90"/>
      <c r="I2911" s="102"/>
    </row>
    <row r="2912" spans="1:9">
      <c r="A2912" s="102"/>
      <c r="B2912" s="102"/>
      <c r="C2912" s="102"/>
      <c r="D2912" s="102"/>
      <c r="E2912" s="102"/>
      <c r="F2912" s="87"/>
      <c r="G2912" s="87"/>
      <c r="H2912" s="90"/>
      <c r="I2912" s="102"/>
    </row>
    <row r="2913" spans="1:9">
      <c r="A2913" s="102"/>
      <c r="B2913" s="102"/>
      <c r="C2913" s="102"/>
      <c r="D2913" s="102"/>
      <c r="E2913" s="102"/>
      <c r="F2913" s="87"/>
      <c r="G2913" s="87"/>
      <c r="H2913" s="90"/>
      <c r="I2913" s="102"/>
    </row>
    <row r="2914" spans="1:9">
      <c r="A2914" s="102"/>
      <c r="B2914" s="102"/>
      <c r="C2914" s="102"/>
      <c r="D2914" s="102"/>
      <c r="E2914" s="102"/>
      <c r="F2914" s="87"/>
      <c r="G2914" s="87"/>
      <c r="H2914" s="90"/>
      <c r="I2914" s="102"/>
    </row>
    <row r="2915" spans="1:9">
      <c r="A2915" s="102"/>
      <c r="B2915" s="102"/>
      <c r="C2915" s="102"/>
      <c r="D2915" s="102"/>
      <c r="E2915" s="102"/>
      <c r="F2915" s="87"/>
      <c r="G2915" s="87"/>
      <c r="H2915" s="90"/>
      <c r="I2915" s="102"/>
    </row>
    <row r="2916" spans="1:9">
      <c r="A2916" s="102"/>
      <c r="B2916" s="102"/>
      <c r="C2916" s="102"/>
      <c r="D2916" s="102"/>
      <c r="E2916" s="102"/>
      <c r="F2916" s="87"/>
      <c r="G2916" s="87"/>
      <c r="H2916" s="90"/>
      <c r="I2916" s="102"/>
    </row>
    <row r="2917" spans="1:9">
      <c r="A2917" s="102"/>
      <c r="B2917" s="102"/>
      <c r="C2917" s="102"/>
      <c r="D2917" s="102"/>
      <c r="E2917" s="102"/>
      <c r="F2917" s="87"/>
      <c r="G2917" s="87"/>
      <c r="H2917" s="90"/>
      <c r="I2917" s="102"/>
    </row>
    <row r="2918" spans="1:9">
      <c r="A2918" s="102"/>
      <c r="B2918" s="102"/>
      <c r="C2918" s="102"/>
      <c r="D2918" s="102"/>
      <c r="E2918" s="102"/>
      <c r="F2918" s="87"/>
      <c r="G2918" s="87"/>
      <c r="H2918" s="90"/>
      <c r="I2918" s="102"/>
    </row>
    <row r="2919" spans="1:9">
      <c r="A2919" s="102"/>
      <c r="B2919" s="102"/>
      <c r="C2919" s="102"/>
      <c r="D2919" s="102"/>
      <c r="E2919" s="102"/>
      <c r="F2919" s="87"/>
      <c r="G2919" s="87"/>
      <c r="H2919" s="90"/>
      <c r="I2919" s="102"/>
    </row>
    <row r="2920" spans="1:9">
      <c r="A2920" s="102"/>
      <c r="B2920" s="102"/>
      <c r="C2920" s="102"/>
      <c r="D2920" s="102"/>
      <c r="E2920" s="102"/>
      <c r="F2920" s="87"/>
      <c r="G2920" s="87"/>
      <c r="H2920" s="88"/>
      <c r="I2920" s="102"/>
    </row>
    <row r="2921" spans="1:9">
      <c r="A2921" s="102"/>
      <c r="B2921" s="102"/>
      <c r="C2921" s="102"/>
      <c r="D2921" s="102"/>
      <c r="E2921" s="102"/>
      <c r="F2921" s="87"/>
      <c r="G2921" s="87"/>
      <c r="H2921" s="90"/>
      <c r="I2921" s="102"/>
    </row>
    <row r="2922" spans="1:9">
      <c r="B2922"/>
      <c r="C2922"/>
      <c r="D2922"/>
      <c r="E2922"/>
      <c r="F2922" s="87"/>
      <c r="G2922" s="87"/>
      <c r="H2922" s="90"/>
    </row>
    <row r="2923" spans="1:9">
      <c r="A2923" s="102"/>
      <c r="B2923" s="102"/>
      <c r="C2923" s="102"/>
      <c r="D2923" s="102"/>
      <c r="E2923" s="102"/>
      <c r="F2923" s="87"/>
      <c r="G2923" s="87"/>
      <c r="H2923" s="90"/>
      <c r="I2923" s="102"/>
    </row>
    <row r="2924" spans="1:9">
      <c r="A2924" s="102"/>
      <c r="B2924" s="102"/>
      <c r="C2924" s="102"/>
      <c r="D2924" s="102"/>
      <c r="E2924" s="102"/>
      <c r="F2924" s="87"/>
      <c r="G2924" s="87"/>
      <c r="H2924" s="90"/>
      <c r="I2924" s="102"/>
    </row>
    <row r="2925" spans="1:9">
      <c r="A2925" s="102"/>
      <c r="B2925" s="102"/>
      <c r="C2925" s="102"/>
      <c r="D2925" s="102"/>
      <c r="E2925" s="102"/>
      <c r="F2925" s="87"/>
      <c r="G2925" s="87"/>
      <c r="H2925" s="90"/>
      <c r="I2925" s="102"/>
    </row>
    <row r="2926" spans="1:9">
      <c r="A2926" s="102"/>
      <c r="B2926" s="102"/>
      <c r="C2926" s="102"/>
      <c r="D2926" s="102"/>
      <c r="E2926" s="102"/>
      <c r="F2926" s="87"/>
      <c r="G2926" s="87"/>
      <c r="H2926" s="90"/>
      <c r="I2926" s="102"/>
    </row>
    <row r="2927" spans="1:9">
      <c r="A2927" s="102"/>
      <c r="B2927" s="102"/>
      <c r="C2927" s="102"/>
      <c r="D2927" s="102"/>
      <c r="E2927" s="102"/>
      <c r="F2927" s="87"/>
      <c r="G2927" s="87"/>
      <c r="H2927" s="90"/>
      <c r="I2927" s="102"/>
    </row>
    <row r="2928" spans="1:9">
      <c r="A2928" s="102"/>
      <c r="B2928" s="102"/>
      <c r="C2928" s="102"/>
      <c r="D2928" s="102"/>
      <c r="E2928" s="102"/>
      <c r="F2928" s="87"/>
      <c r="G2928" s="87"/>
      <c r="H2928" s="90"/>
      <c r="I2928" s="102"/>
    </row>
    <row r="2929" spans="1:9">
      <c r="A2929" s="102"/>
      <c r="B2929" s="102"/>
      <c r="C2929" s="102"/>
      <c r="D2929" s="102"/>
      <c r="E2929" s="102"/>
      <c r="F2929" s="87"/>
      <c r="G2929" s="87"/>
      <c r="H2929" s="90"/>
      <c r="I2929" s="102"/>
    </row>
    <row r="2930" spans="1:9">
      <c r="A2930" s="102"/>
      <c r="B2930" s="102"/>
      <c r="C2930" s="102"/>
      <c r="D2930" s="102"/>
      <c r="E2930" s="102"/>
      <c r="F2930" s="87"/>
      <c r="G2930" s="87"/>
      <c r="H2930" s="90"/>
      <c r="I2930" s="102"/>
    </row>
    <row r="2931" spans="1:9">
      <c r="A2931" s="102"/>
      <c r="B2931" s="102"/>
      <c r="C2931" s="102"/>
      <c r="D2931" s="102"/>
      <c r="E2931" s="102"/>
      <c r="F2931" s="87"/>
      <c r="G2931" s="87"/>
      <c r="H2931" s="90"/>
      <c r="I2931" s="102"/>
    </row>
    <row r="2932" spans="1:9">
      <c r="A2932" s="102"/>
      <c r="B2932" s="102"/>
      <c r="C2932" s="102"/>
      <c r="D2932" s="102"/>
      <c r="E2932" s="102"/>
      <c r="F2932" s="87"/>
      <c r="G2932" s="87"/>
      <c r="H2932" s="90"/>
      <c r="I2932" s="102"/>
    </row>
    <row r="2933" spans="1:9">
      <c r="A2933" s="102"/>
      <c r="B2933" s="102"/>
      <c r="C2933" s="102"/>
      <c r="D2933" s="102"/>
      <c r="E2933" s="102"/>
      <c r="F2933" s="87"/>
      <c r="G2933" s="87"/>
      <c r="H2933" s="90"/>
      <c r="I2933" s="102"/>
    </row>
    <row r="2934" spans="1:9">
      <c r="A2934" s="102"/>
      <c r="B2934" s="102"/>
      <c r="C2934" s="102"/>
      <c r="D2934" s="102"/>
      <c r="E2934" s="102"/>
      <c r="F2934" s="87"/>
      <c r="G2934" s="87"/>
      <c r="H2934" s="90"/>
      <c r="I2934" s="102"/>
    </row>
    <row r="2935" spans="1:9">
      <c r="A2935" s="102"/>
      <c r="B2935" s="102"/>
      <c r="C2935" s="102"/>
      <c r="D2935" s="102"/>
      <c r="E2935" s="102"/>
      <c r="F2935" s="87"/>
      <c r="G2935" s="87"/>
      <c r="H2935" s="90"/>
      <c r="I2935" s="102"/>
    </row>
    <row r="2936" spans="1:9">
      <c r="A2936" s="102"/>
      <c r="B2936" s="102"/>
      <c r="C2936" s="102"/>
      <c r="D2936" s="102"/>
      <c r="E2936" s="102"/>
      <c r="F2936" s="87"/>
      <c r="G2936" s="87"/>
      <c r="H2936" s="90"/>
      <c r="I2936" s="102"/>
    </row>
    <row r="2937" spans="1:9">
      <c r="A2937" s="102"/>
      <c r="B2937" s="102"/>
      <c r="C2937" s="102"/>
      <c r="D2937" s="102"/>
      <c r="E2937" s="102"/>
      <c r="F2937" s="87"/>
      <c r="G2937" s="87"/>
      <c r="H2937" s="90"/>
      <c r="I2937" s="102"/>
    </row>
    <row r="2938" spans="1:9">
      <c r="A2938" s="102"/>
      <c r="B2938" s="102"/>
      <c r="C2938" s="102"/>
      <c r="D2938" s="102"/>
      <c r="E2938" s="102"/>
      <c r="F2938" s="87"/>
      <c r="G2938" s="87"/>
      <c r="H2938" s="90"/>
      <c r="I2938" s="102"/>
    </row>
    <row r="2939" spans="1:9">
      <c r="A2939" s="102"/>
      <c r="B2939" s="102"/>
      <c r="C2939" s="102"/>
      <c r="D2939" s="102"/>
      <c r="E2939" s="102"/>
      <c r="F2939" s="87"/>
      <c r="G2939" s="87"/>
      <c r="H2939" s="90"/>
      <c r="I2939" s="102"/>
    </row>
    <row r="2940" spans="1:9">
      <c r="A2940" s="102"/>
      <c r="B2940" s="102"/>
      <c r="C2940" s="102"/>
      <c r="D2940" s="102"/>
      <c r="E2940" s="102"/>
      <c r="F2940" s="87"/>
      <c r="G2940" s="87"/>
      <c r="H2940" s="90"/>
      <c r="I2940" s="102"/>
    </row>
    <row r="2941" spans="1:9">
      <c r="A2941" s="102"/>
      <c r="B2941" s="102"/>
      <c r="C2941" s="102"/>
      <c r="D2941" s="102"/>
      <c r="E2941" s="102"/>
      <c r="F2941" s="87"/>
      <c r="G2941" s="87"/>
      <c r="H2941" s="90"/>
      <c r="I2941" s="102"/>
    </row>
    <row r="2942" spans="1:9">
      <c r="A2942" s="102"/>
      <c r="B2942" s="102"/>
      <c r="C2942" s="102"/>
      <c r="D2942" s="102"/>
      <c r="E2942" s="102"/>
      <c r="F2942" s="87"/>
      <c r="G2942" s="87"/>
      <c r="H2942" s="90"/>
      <c r="I2942" s="102"/>
    </row>
    <row r="2943" spans="1:9">
      <c r="A2943" s="102"/>
      <c r="B2943" s="102"/>
      <c r="C2943" s="102"/>
      <c r="D2943" s="102"/>
      <c r="E2943" s="102"/>
      <c r="F2943" s="87"/>
      <c r="G2943" s="87"/>
      <c r="H2943" s="90"/>
      <c r="I2943" s="102"/>
    </row>
    <row r="2944" spans="1:9">
      <c r="A2944" s="102"/>
      <c r="B2944" s="102"/>
      <c r="C2944" s="102"/>
      <c r="D2944" s="102"/>
      <c r="E2944" s="102"/>
      <c r="F2944" s="87"/>
      <c r="G2944" s="87"/>
      <c r="H2944" s="90"/>
      <c r="I2944" s="102"/>
    </row>
    <row r="2945" spans="1:9">
      <c r="A2945" s="102"/>
      <c r="B2945" s="102"/>
      <c r="C2945" s="102"/>
      <c r="D2945" s="102"/>
      <c r="E2945" s="102"/>
      <c r="F2945" s="87"/>
      <c r="G2945" s="87"/>
      <c r="H2945" s="90"/>
      <c r="I2945" s="102"/>
    </row>
    <row r="2946" spans="1:9">
      <c r="A2946" s="102"/>
      <c r="B2946" s="102"/>
      <c r="C2946" s="102"/>
      <c r="D2946" s="102"/>
      <c r="E2946" s="102"/>
      <c r="F2946" s="87"/>
      <c r="G2946" s="87"/>
      <c r="H2946" s="90"/>
      <c r="I2946" s="102"/>
    </row>
    <row r="2947" spans="1:9">
      <c r="A2947" s="102"/>
      <c r="B2947" s="102"/>
      <c r="C2947" s="102"/>
      <c r="D2947" s="102"/>
      <c r="E2947" s="102"/>
      <c r="F2947" s="87"/>
      <c r="G2947" s="87"/>
      <c r="H2947" s="90"/>
      <c r="I2947" s="102"/>
    </row>
    <row r="2948" spans="1:9">
      <c r="A2948" s="102"/>
      <c r="B2948" s="102"/>
      <c r="C2948" s="102"/>
      <c r="D2948" s="102"/>
      <c r="E2948" s="102"/>
      <c r="F2948" s="87"/>
      <c r="G2948" s="87"/>
      <c r="H2948" s="90"/>
      <c r="I2948" s="102"/>
    </row>
    <row r="2949" spans="1:9">
      <c r="A2949" s="102"/>
      <c r="B2949" s="102"/>
      <c r="C2949" s="102"/>
      <c r="D2949" s="102"/>
      <c r="E2949" s="102"/>
      <c r="F2949" s="87"/>
      <c r="G2949" s="87"/>
      <c r="H2949" s="90"/>
      <c r="I2949" s="102"/>
    </row>
    <row r="2950" spans="1:9">
      <c r="A2950" s="102"/>
      <c r="B2950" s="102"/>
      <c r="C2950" s="102"/>
      <c r="D2950" s="102"/>
      <c r="E2950" s="102"/>
      <c r="F2950" s="87"/>
      <c r="G2950" s="87"/>
      <c r="H2950" s="90"/>
      <c r="I2950" s="102"/>
    </row>
    <row r="2951" spans="1:9">
      <c r="A2951" s="102"/>
      <c r="B2951" s="102"/>
      <c r="C2951" s="102"/>
      <c r="D2951" s="102"/>
      <c r="E2951" s="102"/>
      <c r="F2951" s="87"/>
      <c r="G2951" s="87"/>
      <c r="H2951" s="90"/>
      <c r="I2951" s="102"/>
    </row>
    <row r="2952" spans="1:9">
      <c r="A2952" s="102"/>
      <c r="B2952" s="102"/>
      <c r="C2952" s="102"/>
      <c r="D2952" s="102"/>
      <c r="E2952" s="102"/>
      <c r="F2952" s="87"/>
      <c r="G2952" s="87"/>
      <c r="H2952" s="90"/>
      <c r="I2952" s="102"/>
    </row>
    <row r="2953" spans="1:9">
      <c r="A2953" s="102"/>
      <c r="B2953" s="102"/>
      <c r="C2953" s="102"/>
      <c r="D2953" s="102"/>
      <c r="E2953" s="102"/>
      <c r="F2953" s="87"/>
      <c r="G2953" s="87"/>
      <c r="H2953" s="90"/>
      <c r="I2953" s="102"/>
    </row>
    <row r="2954" spans="1:9">
      <c r="A2954" s="102"/>
      <c r="B2954" s="102"/>
      <c r="C2954" s="102"/>
      <c r="D2954" s="102"/>
      <c r="E2954" s="102"/>
      <c r="F2954" s="87"/>
      <c r="G2954" s="87"/>
      <c r="H2954" s="90"/>
      <c r="I2954" s="102"/>
    </row>
    <row r="2955" spans="1:9">
      <c r="A2955" s="102"/>
      <c r="B2955" s="102"/>
      <c r="C2955" s="102"/>
      <c r="D2955" s="102"/>
      <c r="E2955" s="102"/>
      <c r="F2955" s="87"/>
      <c r="G2955" s="87"/>
      <c r="H2955" s="90"/>
      <c r="I2955" s="102"/>
    </row>
    <row r="2956" spans="1:9">
      <c r="A2956" s="102"/>
      <c r="B2956" s="102"/>
      <c r="C2956" s="102"/>
      <c r="D2956" s="102"/>
      <c r="E2956" s="102"/>
      <c r="F2956" s="87"/>
      <c r="G2956" s="87"/>
      <c r="H2956" s="90"/>
      <c r="I2956" s="102"/>
    </row>
    <row r="2957" spans="1:9">
      <c r="A2957" s="102"/>
      <c r="B2957" s="102"/>
      <c r="C2957" s="102"/>
      <c r="D2957" s="102"/>
      <c r="E2957" s="102"/>
      <c r="F2957" s="87"/>
      <c r="G2957" s="87"/>
      <c r="H2957" s="90"/>
      <c r="I2957" s="102"/>
    </row>
    <row r="2958" spans="1:9">
      <c r="A2958" s="102"/>
      <c r="B2958" s="102"/>
      <c r="C2958" s="102"/>
      <c r="D2958" s="102"/>
      <c r="E2958" s="102"/>
      <c r="F2958" s="87"/>
      <c r="G2958" s="87"/>
      <c r="H2958" s="90"/>
      <c r="I2958" s="102"/>
    </row>
    <row r="2959" spans="1:9">
      <c r="A2959" s="102"/>
      <c r="B2959" s="102"/>
      <c r="C2959" s="102"/>
      <c r="D2959" s="102"/>
      <c r="E2959" s="102"/>
      <c r="F2959" s="87"/>
      <c r="G2959" s="87"/>
      <c r="H2959" s="90"/>
      <c r="I2959" s="102"/>
    </row>
    <row r="2960" spans="1:9">
      <c r="A2960" s="102"/>
      <c r="B2960" s="102"/>
      <c r="C2960" s="102"/>
      <c r="D2960" s="102"/>
      <c r="E2960" s="102"/>
      <c r="F2960" s="87"/>
      <c r="G2960" s="87"/>
      <c r="H2960" s="90"/>
      <c r="I2960" s="102"/>
    </row>
    <row r="2961" spans="1:9">
      <c r="A2961" s="102"/>
      <c r="B2961" s="102"/>
      <c r="C2961" s="102"/>
      <c r="D2961" s="102"/>
      <c r="E2961" s="102"/>
      <c r="F2961" s="87"/>
      <c r="G2961" s="87"/>
      <c r="H2961" s="90"/>
      <c r="I2961" s="102"/>
    </row>
    <row r="2962" spans="1:9">
      <c r="A2962" s="102"/>
      <c r="B2962" s="102"/>
      <c r="C2962" s="102"/>
      <c r="D2962" s="102"/>
      <c r="E2962" s="102"/>
      <c r="F2962" s="87"/>
      <c r="G2962" s="87"/>
      <c r="H2962" s="88"/>
      <c r="I2962" s="102"/>
    </row>
    <row r="2963" spans="1:9">
      <c r="A2963" s="102"/>
      <c r="B2963" s="102"/>
      <c r="C2963" s="102"/>
      <c r="D2963" s="102"/>
      <c r="E2963" s="102"/>
      <c r="F2963" s="87"/>
      <c r="G2963" s="87"/>
      <c r="H2963" s="90"/>
      <c r="I2963" s="102"/>
    </row>
    <row r="2964" spans="1:9">
      <c r="A2964" s="102"/>
      <c r="B2964" s="102"/>
      <c r="C2964" s="102"/>
      <c r="D2964" s="102"/>
      <c r="E2964" s="102"/>
      <c r="F2964" s="87"/>
      <c r="G2964" s="87"/>
      <c r="H2964" s="90"/>
      <c r="I2964" s="102"/>
    </row>
    <row r="2965" spans="1:9">
      <c r="A2965" s="102"/>
      <c r="B2965" s="102"/>
      <c r="C2965" s="102"/>
      <c r="D2965" s="102"/>
      <c r="E2965" s="102"/>
      <c r="F2965" s="87"/>
      <c r="G2965" s="87"/>
      <c r="H2965" s="90"/>
      <c r="I2965" s="102"/>
    </row>
    <row r="2966" spans="1:9">
      <c r="A2966" s="102"/>
      <c r="B2966" s="102"/>
      <c r="C2966" s="102"/>
      <c r="D2966" s="102"/>
      <c r="E2966" s="102"/>
      <c r="F2966" s="87"/>
      <c r="G2966" s="87"/>
      <c r="H2966" s="90"/>
      <c r="I2966" s="102"/>
    </row>
    <row r="2967" spans="1:9">
      <c r="A2967" s="102"/>
      <c r="B2967" s="102"/>
      <c r="C2967" s="102"/>
      <c r="D2967" s="102"/>
      <c r="E2967" s="102"/>
      <c r="F2967" s="87"/>
      <c r="G2967" s="87"/>
      <c r="H2967" s="90"/>
      <c r="I2967" s="102"/>
    </row>
    <row r="2968" spans="1:9">
      <c r="A2968" s="102"/>
      <c r="B2968" s="102"/>
      <c r="C2968" s="102"/>
      <c r="D2968" s="102"/>
      <c r="E2968" s="102"/>
      <c r="F2968" s="87"/>
      <c r="G2968" s="87"/>
      <c r="H2968" s="90"/>
      <c r="I2968" s="102"/>
    </row>
    <row r="2969" spans="1:9">
      <c r="A2969" s="102"/>
      <c r="B2969" s="102"/>
      <c r="C2969" s="102"/>
      <c r="D2969" s="102"/>
      <c r="E2969" s="102"/>
      <c r="F2969" s="87"/>
      <c r="G2969" s="87"/>
      <c r="H2969" s="90"/>
      <c r="I2969" s="102"/>
    </row>
    <row r="2970" spans="1:9">
      <c r="A2970" s="102"/>
      <c r="B2970" s="102"/>
      <c r="C2970" s="102"/>
      <c r="D2970" s="102"/>
      <c r="E2970" s="102"/>
      <c r="F2970" s="87"/>
      <c r="G2970" s="87"/>
      <c r="H2970" s="90"/>
      <c r="I2970" s="102"/>
    </row>
    <row r="2971" spans="1:9">
      <c r="A2971" s="102"/>
      <c r="B2971" s="102"/>
      <c r="C2971" s="102"/>
      <c r="D2971" s="102"/>
      <c r="E2971" s="102"/>
      <c r="F2971" s="87"/>
      <c r="G2971" s="87"/>
      <c r="H2971" s="90"/>
      <c r="I2971" s="102"/>
    </row>
    <row r="2972" spans="1:9">
      <c r="A2972" s="102"/>
      <c r="B2972" s="102"/>
      <c r="C2972" s="102"/>
      <c r="D2972" s="102"/>
      <c r="E2972" s="102"/>
      <c r="F2972" s="87"/>
      <c r="G2972" s="87"/>
      <c r="H2972" s="90"/>
      <c r="I2972" s="102"/>
    </row>
    <row r="2973" spans="1:9">
      <c r="A2973" s="102"/>
      <c r="B2973" s="102"/>
      <c r="C2973" s="102"/>
      <c r="D2973" s="102"/>
      <c r="E2973" s="102"/>
      <c r="F2973" s="87"/>
      <c r="G2973" s="87"/>
      <c r="H2973" s="90"/>
      <c r="I2973" s="102"/>
    </row>
    <row r="2974" spans="1:9">
      <c r="A2974" s="102"/>
      <c r="B2974" s="102"/>
      <c r="C2974" s="102"/>
      <c r="D2974" s="102"/>
      <c r="E2974" s="102"/>
      <c r="F2974" s="87"/>
      <c r="G2974" s="87"/>
      <c r="H2974" s="90"/>
      <c r="I2974" s="102"/>
    </row>
    <row r="2975" spans="1:9">
      <c r="A2975" s="102"/>
      <c r="B2975" s="102"/>
      <c r="C2975" s="102"/>
      <c r="D2975" s="102"/>
      <c r="E2975" s="102"/>
      <c r="F2975" s="87"/>
      <c r="G2975" s="87"/>
      <c r="H2975" s="90"/>
      <c r="I2975" s="102"/>
    </row>
    <row r="2976" spans="1:9">
      <c r="A2976" s="102"/>
      <c r="B2976" s="102"/>
      <c r="C2976" s="102"/>
      <c r="D2976" s="102"/>
      <c r="E2976" s="102"/>
      <c r="F2976" s="87"/>
      <c r="G2976" s="87"/>
      <c r="H2976" s="90"/>
      <c r="I2976" s="102"/>
    </row>
    <row r="2977" spans="1:9">
      <c r="A2977" s="102"/>
      <c r="B2977" s="102"/>
      <c r="C2977" s="102"/>
      <c r="D2977" s="102"/>
      <c r="E2977" s="102"/>
      <c r="F2977" s="87"/>
      <c r="G2977" s="87"/>
      <c r="H2977" s="90"/>
      <c r="I2977" s="102"/>
    </row>
    <row r="2978" spans="1:9">
      <c r="A2978" s="102"/>
      <c r="B2978" s="102"/>
      <c r="C2978" s="102"/>
      <c r="D2978" s="102"/>
      <c r="E2978" s="102"/>
      <c r="F2978" s="87"/>
      <c r="G2978" s="87"/>
      <c r="H2978" s="90"/>
      <c r="I2978" s="102"/>
    </row>
    <row r="2979" spans="1:9">
      <c r="A2979" s="102"/>
      <c r="B2979" s="102"/>
      <c r="C2979" s="102"/>
      <c r="D2979" s="102"/>
      <c r="E2979" s="102"/>
      <c r="F2979" s="87"/>
      <c r="G2979" s="87"/>
      <c r="H2979" s="90"/>
      <c r="I2979" s="102"/>
    </row>
    <row r="2980" spans="1:9">
      <c r="A2980" s="102"/>
      <c r="B2980" s="102"/>
      <c r="C2980" s="102"/>
      <c r="D2980" s="102"/>
      <c r="E2980" s="102"/>
      <c r="F2980" s="87"/>
      <c r="G2980" s="87"/>
      <c r="H2980" s="88"/>
      <c r="I2980" s="102"/>
    </row>
    <row r="2981" spans="1:9">
      <c r="A2981" s="102"/>
      <c r="B2981" s="102"/>
      <c r="C2981" s="102"/>
      <c r="D2981" s="102"/>
      <c r="E2981" s="102"/>
      <c r="F2981" s="87"/>
      <c r="G2981" s="87"/>
      <c r="H2981" s="90"/>
      <c r="I2981" s="102"/>
    </row>
    <row r="2982" spans="1:9">
      <c r="A2982" s="102"/>
      <c r="B2982" s="102"/>
      <c r="C2982" s="102"/>
      <c r="D2982" s="102"/>
      <c r="E2982" s="102"/>
      <c r="F2982" s="87"/>
      <c r="G2982" s="87"/>
      <c r="H2982" s="90"/>
      <c r="I2982" s="102"/>
    </row>
    <row r="2983" spans="1:9">
      <c r="A2983" s="102"/>
      <c r="B2983" s="102"/>
      <c r="C2983" s="102"/>
      <c r="D2983" s="102"/>
      <c r="E2983" s="102"/>
      <c r="F2983" s="87"/>
      <c r="G2983" s="87"/>
      <c r="H2983" s="90"/>
      <c r="I2983" s="102"/>
    </row>
    <row r="2984" spans="1:9">
      <c r="A2984" s="102"/>
      <c r="B2984" s="102"/>
      <c r="C2984" s="102"/>
      <c r="D2984" s="102"/>
      <c r="E2984" s="102"/>
      <c r="F2984" s="87"/>
      <c r="G2984" s="87"/>
      <c r="H2984" s="90"/>
      <c r="I2984" s="102"/>
    </row>
    <row r="2985" spans="1:9">
      <c r="A2985" s="102"/>
      <c r="B2985" s="102"/>
      <c r="C2985" s="102"/>
      <c r="D2985" s="102"/>
      <c r="E2985" s="102"/>
      <c r="F2985" s="87"/>
      <c r="G2985" s="87"/>
      <c r="H2985" s="90"/>
      <c r="I2985" s="102"/>
    </row>
    <row r="2986" spans="1:9">
      <c r="A2986" s="102"/>
      <c r="B2986" s="102"/>
      <c r="C2986" s="102"/>
      <c r="D2986" s="102"/>
      <c r="E2986" s="102"/>
      <c r="F2986" s="87"/>
      <c r="G2986" s="87"/>
      <c r="H2986" s="90"/>
      <c r="I2986" s="102"/>
    </row>
    <row r="2987" spans="1:9">
      <c r="A2987" s="102"/>
      <c r="B2987" s="102"/>
      <c r="C2987" s="102"/>
      <c r="D2987" s="102"/>
      <c r="E2987" s="102"/>
      <c r="F2987" s="87"/>
      <c r="G2987" s="87"/>
      <c r="H2987" s="88"/>
      <c r="I2987" s="102"/>
    </row>
    <row r="2988" spans="1:9">
      <c r="A2988" s="102"/>
      <c r="B2988" s="102"/>
      <c r="C2988" s="102"/>
      <c r="D2988" s="102"/>
      <c r="E2988" s="102"/>
      <c r="F2988" s="87"/>
      <c r="G2988" s="87"/>
      <c r="H2988" s="90"/>
      <c r="I2988" s="102"/>
    </row>
    <row r="2989" spans="1:9">
      <c r="A2989" s="102"/>
      <c r="B2989" s="102"/>
      <c r="C2989" s="102"/>
      <c r="D2989" s="102"/>
      <c r="E2989" s="102"/>
      <c r="F2989" s="87"/>
      <c r="G2989" s="87"/>
      <c r="H2989" s="90"/>
      <c r="I2989" s="102"/>
    </row>
    <row r="2990" spans="1:9">
      <c r="A2990" s="102"/>
      <c r="B2990" s="102"/>
      <c r="C2990" s="102"/>
      <c r="D2990" s="102"/>
      <c r="E2990" s="102"/>
      <c r="F2990" s="87"/>
      <c r="G2990" s="87"/>
      <c r="H2990" s="90"/>
      <c r="I2990" s="102"/>
    </row>
    <row r="2991" spans="1:9">
      <c r="A2991" s="102"/>
      <c r="B2991" s="102"/>
      <c r="C2991" s="102"/>
      <c r="D2991" s="102"/>
      <c r="E2991" s="102"/>
      <c r="F2991" s="87"/>
      <c r="G2991" s="87"/>
      <c r="H2991" s="90"/>
      <c r="I2991" s="102"/>
    </row>
    <row r="2992" spans="1:9">
      <c r="A2992" s="102"/>
      <c r="B2992" s="102"/>
      <c r="C2992" s="102"/>
      <c r="D2992" s="102"/>
      <c r="E2992" s="102"/>
      <c r="F2992" s="87"/>
      <c r="G2992" s="87"/>
      <c r="H2992" s="90"/>
      <c r="I2992" s="102"/>
    </row>
    <row r="2993" spans="1:9">
      <c r="A2993" s="102"/>
      <c r="B2993" s="102"/>
      <c r="C2993" s="102"/>
      <c r="D2993" s="102"/>
      <c r="E2993" s="102"/>
      <c r="F2993" s="87"/>
      <c r="G2993" s="87"/>
      <c r="H2993" s="90"/>
      <c r="I2993" s="102"/>
    </row>
    <row r="2994" spans="1:9">
      <c r="A2994" s="102"/>
      <c r="B2994" s="102"/>
      <c r="C2994" s="102"/>
      <c r="D2994" s="102"/>
      <c r="E2994" s="102"/>
      <c r="F2994" s="87"/>
      <c r="G2994" s="87"/>
      <c r="H2994" s="90"/>
      <c r="I2994" s="102"/>
    </row>
    <row r="2995" spans="1:9">
      <c r="A2995" s="102"/>
      <c r="B2995" s="102"/>
      <c r="C2995" s="102"/>
      <c r="D2995" s="102"/>
      <c r="E2995" s="102"/>
      <c r="F2995" s="87"/>
      <c r="G2995" s="87"/>
      <c r="H2995" s="88"/>
      <c r="I2995" s="102"/>
    </row>
    <row r="2996" spans="1:9">
      <c r="A2996" s="102"/>
      <c r="B2996" s="102"/>
      <c r="C2996" s="102"/>
      <c r="D2996" s="102"/>
      <c r="E2996" s="102"/>
      <c r="F2996" s="87"/>
      <c r="G2996" s="87"/>
      <c r="H2996" s="90"/>
      <c r="I2996" s="102"/>
    </row>
    <row r="2997" spans="1:9">
      <c r="A2997" s="102"/>
      <c r="B2997" s="102"/>
      <c r="C2997" s="102"/>
      <c r="D2997" s="102"/>
      <c r="E2997" s="102"/>
      <c r="F2997" s="87"/>
      <c r="G2997" s="87"/>
      <c r="H2997" s="90"/>
      <c r="I2997" s="102"/>
    </row>
    <row r="2998" spans="1:9">
      <c r="A2998" s="102"/>
      <c r="B2998" s="102"/>
      <c r="C2998" s="102"/>
      <c r="D2998" s="102"/>
      <c r="E2998" s="102"/>
      <c r="F2998" s="87"/>
      <c r="G2998" s="87"/>
      <c r="H2998" s="90"/>
      <c r="I2998" s="102"/>
    </row>
    <row r="2999" spans="1:9">
      <c r="A2999" s="102"/>
      <c r="B2999" s="102"/>
      <c r="C2999" s="102"/>
      <c r="D2999" s="102"/>
      <c r="E2999" s="102"/>
      <c r="F2999" s="87"/>
      <c r="G2999" s="87"/>
      <c r="H2999" s="90"/>
      <c r="I2999" s="102"/>
    </row>
    <row r="3000" spans="1:9">
      <c r="A3000" s="102"/>
      <c r="B3000" s="102"/>
      <c r="C3000" s="102"/>
      <c r="D3000" s="102"/>
      <c r="E3000" s="102"/>
      <c r="F3000" s="87"/>
      <c r="G3000" s="87"/>
      <c r="H3000" s="90"/>
      <c r="I3000" s="102"/>
    </row>
    <row r="3001" spans="1:9">
      <c r="A3001" s="102"/>
      <c r="B3001" s="102"/>
      <c r="C3001" s="102"/>
      <c r="D3001" s="102"/>
      <c r="E3001" s="102"/>
      <c r="F3001" s="87"/>
      <c r="G3001" s="87"/>
      <c r="H3001" s="90"/>
      <c r="I3001" s="102"/>
    </row>
    <row r="3002" spans="1:9">
      <c r="A3002" s="102"/>
      <c r="B3002" s="102"/>
      <c r="C3002" s="102"/>
      <c r="D3002" s="102"/>
      <c r="E3002" s="102"/>
      <c r="F3002" s="87"/>
      <c r="G3002" s="87"/>
      <c r="H3002" s="90"/>
      <c r="I3002" s="102"/>
    </row>
    <row r="3003" spans="1:9">
      <c r="A3003" s="102"/>
      <c r="B3003" s="102"/>
      <c r="C3003" s="102"/>
      <c r="D3003" s="102"/>
      <c r="E3003" s="102"/>
      <c r="F3003" s="87"/>
      <c r="G3003" s="87"/>
      <c r="H3003" s="90"/>
      <c r="I3003" s="102"/>
    </row>
    <row r="3004" spans="1:9">
      <c r="A3004" s="102"/>
      <c r="B3004" s="126"/>
      <c r="C3004" s="102"/>
      <c r="D3004" s="102"/>
      <c r="E3004" s="102"/>
      <c r="F3004" s="87"/>
      <c r="G3004" s="87"/>
      <c r="H3004" s="90"/>
      <c r="I3004" s="102"/>
    </row>
    <row r="3005" spans="1:9">
      <c r="A3005" s="102"/>
      <c r="B3005" s="102"/>
      <c r="C3005" s="102"/>
      <c r="D3005" s="102"/>
      <c r="E3005" s="102"/>
      <c r="F3005" s="87"/>
      <c r="G3005" s="87"/>
      <c r="H3005" s="90"/>
      <c r="I3005" s="102"/>
    </row>
    <row r="3006" spans="1:9">
      <c r="A3006" s="102"/>
      <c r="B3006" s="102"/>
      <c r="C3006" s="102"/>
      <c r="D3006" s="102"/>
      <c r="E3006" s="102"/>
      <c r="F3006" s="87"/>
      <c r="G3006" s="87"/>
      <c r="H3006" s="90"/>
      <c r="I3006" s="102"/>
    </row>
    <row r="3007" spans="1:9">
      <c r="A3007" s="102"/>
      <c r="B3007" s="102"/>
      <c r="C3007" s="102"/>
      <c r="D3007" s="102"/>
      <c r="E3007" s="102"/>
      <c r="F3007" s="87"/>
      <c r="G3007" s="87"/>
      <c r="H3007" s="90"/>
      <c r="I3007" s="102"/>
    </row>
    <row r="3008" spans="1:9">
      <c r="A3008" s="102"/>
      <c r="B3008" s="102"/>
      <c r="C3008" s="102"/>
      <c r="D3008" s="102"/>
      <c r="E3008" s="102"/>
      <c r="F3008" s="87"/>
      <c r="G3008" s="87"/>
      <c r="H3008" s="90"/>
      <c r="I3008" s="102"/>
    </row>
    <row r="3009" spans="1:9">
      <c r="A3009" s="102"/>
      <c r="B3009" s="102"/>
      <c r="C3009" s="102"/>
      <c r="D3009" s="102"/>
      <c r="E3009" s="102"/>
      <c r="F3009" s="87"/>
      <c r="G3009" s="87"/>
      <c r="H3009" s="90"/>
      <c r="I3009" s="102"/>
    </row>
    <row r="3010" spans="1:9">
      <c r="A3010" s="102"/>
      <c r="B3010" s="102"/>
      <c r="C3010" s="102"/>
      <c r="D3010" s="102"/>
      <c r="E3010" s="102"/>
      <c r="F3010" s="87"/>
      <c r="G3010" s="87"/>
      <c r="H3010" s="90"/>
      <c r="I3010" s="102"/>
    </row>
    <row r="3011" spans="1:9">
      <c r="A3011" s="102"/>
      <c r="B3011" s="102"/>
      <c r="C3011" s="102"/>
      <c r="D3011" s="102"/>
      <c r="E3011" s="102"/>
      <c r="F3011" s="87"/>
      <c r="G3011" s="87"/>
      <c r="H3011" s="90"/>
      <c r="I3011" s="102"/>
    </row>
    <row r="3012" spans="1:9">
      <c r="A3012" s="102"/>
      <c r="B3012" s="102"/>
      <c r="C3012" s="102"/>
      <c r="D3012" s="102"/>
      <c r="E3012" s="102"/>
      <c r="F3012" s="87"/>
      <c r="G3012" s="87"/>
      <c r="H3012" s="90"/>
      <c r="I3012" s="102"/>
    </row>
    <row r="3013" spans="1:9">
      <c r="A3013" s="102"/>
      <c r="B3013" s="102"/>
      <c r="C3013" s="102"/>
      <c r="D3013" s="102"/>
      <c r="E3013" s="102"/>
      <c r="F3013" s="87"/>
      <c r="G3013" s="87"/>
      <c r="H3013" s="90"/>
      <c r="I3013" s="102"/>
    </row>
    <row r="3014" spans="1:9">
      <c r="A3014" s="102"/>
      <c r="B3014" s="102"/>
      <c r="C3014" s="102"/>
      <c r="D3014" s="102"/>
      <c r="E3014" s="102"/>
      <c r="F3014" s="87"/>
      <c r="G3014" s="87"/>
      <c r="H3014" s="90"/>
      <c r="I3014" s="102"/>
    </row>
    <row r="3015" spans="1:9">
      <c r="A3015" s="102"/>
      <c r="B3015" s="102"/>
      <c r="C3015" s="102"/>
      <c r="D3015" s="102"/>
      <c r="E3015" s="102"/>
      <c r="F3015" s="87"/>
      <c r="G3015" s="87"/>
      <c r="H3015" s="90"/>
      <c r="I3015" s="102"/>
    </row>
    <row r="3016" spans="1:9">
      <c r="A3016" s="102"/>
      <c r="B3016" s="102"/>
      <c r="C3016" s="102"/>
      <c r="D3016" s="102"/>
      <c r="E3016" s="102"/>
      <c r="F3016" s="87"/>
      <c r="G3016" s="87"/>
      <c r="H3016" s="90"/>
      <c r="I3016" s="102"/>
    </row>
    <row r="3017" spans="1:9">
      <c r="A3017" s="102"/>
      <c r="B3017" s="102"/>
      <c r="C3017" s="102"/>
      <c r="D3017" s="102"/>
      <c r="E3017" s="102"/>
      <c r="F3017" s="87"/>
      <c r="G3017" s="87"/>
      <c r="H3017" s="90"/>
      <c r="I3017" s="102"/>
    </row>
    <row r="3018" spans="1:9">
      <c r="A3018" s="102"/>
      <c r="B3018" s="102"/>
      <c r="C3018" s="102"/>
      <c r="D3018" s="102"/>
      <c r="E3018" s="102"/>
      <c r="F3018" s="89"/>
      <c r="G3018" s="89"/>
      <c r="H3018" s="90"/>
      <c r="I3018" s="102"/>
    </row>
    <row r="3019" spans="1:9">
      <c r="A3019" s="102"/>
      <c r="B3019" s="102"/>
      <c r="C3019" s="102"/>
      <c r="D3019" s="102"/>
      <c r="E3019" s="102"/>
      <c r="F3019" s="87"/>
      <c r="G3019" s="87"/>
      <c r="H3019" s="90"/>
      <c r="I3019" s="102"/>
    </row>
    <row r="3020" spans="1:9">
      <c r="A3020" s="102"/>
      <c r="B3020" s="102"/>
      <c r="C3020" s="102"/>
      <c r="D3020" s="102"/>
      <c r="E3020" s="102"/>
      <c r="F3020" s="87"/>
      <c r="G3020" s="87"/>
      <c r="H3020" s="90"/>
      <c r="I3020" s="102"/>
    </row>
    <row r="3021" spans="1:9">
      <c r="A3021" s="102"/>
      <c r="B3021" s="102"/>
      <c r="C3021" s="102"/>
      <c r="D3021" s="102"/>
      <c r="E3021" s="102"/>
      <c r="F3021" s="87"/>
      <c r="G3021" s="87"/>
      <c r="H3021" s="90"/>
      <c r="I3021" s="102"/>
    </row>
    <row r="3022" spans="1:9">
      <c r="A3022" s="102"/>
      <c r="B3022" s="102"/>
      <c r="C3022" s="102"/>
      <c r="D3022" s="102"/>
      <c r="E3022" s="102"/>
      <c r="F3022" s="87"/>
      <c r="G3022" s="87"/>
      <c r="H3022" s="90"/>
      <c r="I3022" s="102"/>
    </row>
    <row r="3023" spans="1:9">
      <c r="A3023" s="102"/>
      <c r="B3023" s="102"/>
      <c r="C3023" s="102"/>
      <c r="D3023" s="102"/>
      <c r="E3023" s="102"/>
      <c r="F3023" s="87"/>
      <c r="G3023" s="87"/>
      <c r="H3023" s="90"/>
      <c r="I3023" s="102"/>
    </row>
    <row r="3024" spans="1:9">
      <c r="A3024" s="102"/>
      <c r="B3024" s="102"/>
      <c r="C3024" s="102"/>
      <c r="D3024" s="102"/>
      <c r="E3024" s="102"/>
      <c r="F3024" s="87"/>
      <c r="G3024" s="87"/>
      <c r="H3024" s="90"/>
      <c r="I3024" s="102"/>
    </row>
    <row r="3025" spans="1:85">
      <c r="A3025" s="102"/>
      <c r="B3025" s="102"/>
      <c r="C3025" s="102"/>
      <c r="D3025" s="102"/>
      <c r="E3025" s="102"/>
      <c r="F3025" s="87"/>
      <c r="G3025" s="87"/>
      <c r="H3025" s="90"/>
      <c r="I3025" s="102"/>
    </row>
    <row r="3026" spans="1:85">
      <c r="A3026" s="102"/>
      <c r="B3026" s="102"/>
      <c r="C3026" s="102"/>
      <c r="D3026" s="102"/>
      <c r="E3026" s="102"/>
      <c r="F3026" s="87"/>
      <c r="G3026" s="87"/>
      <c r="H3026" s="90"/>
      <c r="I3026" s="102"/>
    </row>
    <row r="3027" spans="1:85">
      <c r="A3027" s="102"/>
      <c r="B3027" s="102"/>
      <c r="C3027" s="102"/>
      <c r="D3027" s="102"/>
      <c r="E3027" s="102"/>
      <c r="F3027" s="87"/>
      <c r="G3027" s="87"/>
      <c r="H3027" s="90"/>
      <c r="I3027" s="102"/>
      <c r="N3027" s="95"/>
      <c r="O3027" s="95"/>
      <c r="P3027" s="95"/>
      <c r="Q3027" s="95"/>
      <c r="R3027" s="95"/>
      <c r="S3027" s="95"/>
      <c r="T3027" s="95"/>
      <c r="U3027" s="95"/>
      <c r="V3027" s="95"/>
      <c r="W3027" s="95"/>
      <c r="X3027" s="95"/>
      <c r="Y3027" s="95"/>
      <c r="Z3027" s="95"/>
      <c r="AA3027" s="95"/>
      <c r="AB3027" s="95"/>
      <c r="AC3027" s="95"/>
      <c r="AD3027" s="95"/>
      <c r="AE3027" s="95"/>
      <c r="AF3027" s="95"/>
      <c r="AG3027" s="95"/>
      <c r="AH3027" s="95"/>
      <c r="AI3027" s="95"/>
      <c r="AJ3027" s="95"/>
      <c r="AK3027" s="95"/>
      <c r="AL3027" s="95"/>
      <c r="AM3027" s="95"/>
      <c r="AN3027" s="95"/>
      <c r="AO3027" s="95"/>
      <c r="AP3027" s="95"/>
      <c r="AQ3027" s="95"/>
      <c r="AR3027" s="95"/>
      <c r="AS3027" s="95"/>
      <c r="AT3027" s="95"/>
      <c r="AU3027" s="95"/>
      <c r="AV3027" s="95"/>
      <c r="AW3027" s="95"/>
      <c r="AX3027" s="95"/>
      <c r="AY3027" s="95"/>
      <c r="AZ3027" s="95"/>
      <c r="BA3027" s="95"/>
      <c r="BB3027" s="95"/>
      <c r="BC3027" s="95"/>
      <c r="BD3027" s="95"/>
      <c r="BE3027" s="95"/>
      <c r="BF3027" s="95"/>
      <c r="BG3027" s="95"/>
      <c r="BH3027" s="95"/>
      <c r="BI3027" s="95"/>
      <c r="BJ3027" s="95"/>
      <c r="BK3027" s="95"/>
      <c r="BL3027" s="95"/>
      <c r="BM3027" s="95"/>
      <c r="BN3027" s="95"/>
      <c r="BO3027" s="95"/>
      <c r="BP3027" s="95"/>
      <c r="BQ3027" s="95"/>
      <c r="BR3027" s="95"/>
      <c r="BS3027" s="95"/>
      <c r="BT3027" s="95"/>
      <c r="BU3027" s="95"/>
      <c r="BV3027" s="95"/>
      <c r="BW3027" s="95"/>
      <c r="BX3027" s="95"/>
      <c r="BY3027" s="95"/>
      <c r="BZ3027" s="95"/>
      <c r="CA3027" s="95"/>
      <c r="CB3027" s="95"/>
      <c r="CC3027" s="95"/>
      <c r="CD3027" s="95"/>
      <c r="CE3027" s="95"/>
      <c r="CF3027" s="95"/>
      <c r="CG3027" s="95"/>
    </row>
    <row r="3028" spans="1:85">
      <c r="A3028" s="102"/>
      <c r="B3028" s="102"/>
      <c r="C3028" s="102"/>
      <c r="D3028" s="102"/>
      <c r="E3028" s="102"/>
      <c r="F3028" s="87"/>
      <c r="G3028" s="87"/>
      <c r="H3028" s="90"/>
      <c r="I3028" s="102"/>
      <c r="L3028" s="95"/>
      <c r="M3028" s="95"/>
    </row>
    <row r="3029" spans="1:85">
      <c r="A3029" s="102"/>
      <c r="B3029" s="102"/>
      <c r="C3029" s="102"/>
      <c r="D3029" s="102"/>
      <c r="E3029" s="102"/>
      <c r="F3029" s="87"/>
      <c r="G3029" s="87"/>
      <c r="H3029" s="90"/>
      <c r="I3029" s="102"/>
    </row>
    <row r="3030" spans="1:85">
      <c r="A3030" s="102"/>
      <c r="B3030" s="102"/>
      <c r="C3030" s="102"/>
      <c r="D3030" s="102"/>
      <c r="E3030" s="102"/>
      <c r="F3030" s="87"/>
      <c r="G3030" s="87"/>
      <c r="H3030" s="90"/>
      <c r="I3030" s="102"/>
    </row>
    <row r="3031" spans="1:85">
      <c r="A3031" s="102"/>
      <c r="B3031" s="102"/>
      <c r="C3031" s="102"/>
      <c r="D3031" s="102"/>
      <c r="E3031" s="102"/>
      <c r="F3031" s="87"/>
      <c r="G3031" s="87"/>
      <c r="H3031" s="90"/>
      <c r="I3031" s="102"/>
    </row>
    <row r="3032" spans="1:85">
      <c r="A3032" s="102"/>
      <c r="B3032" s="102"/>
      <c r="C3032" s="102"/>
      <c r="D3032" s="102"/>
      <c r="E3032" s="102"/>
      <c r="F3032" s="87"/>
      <c r="G3032" s="87"/>
      <c r="H3032" s="90"/>
      <c r="I3032" s="102"/>
    </row>
    <row r="3033" spans="1:85">
      <c r="A3033" s="102"/>
      <c r="B3033" s="102"/>
      <c r="C3033" s="102"/>
      <c r="D3033" s="102"/>
      <c r="E3033" s="102"/>
      <c r="F3033" s="87"/>
      <c r="G3033" s="87"/>
      <c r="H3033" s="90"/>
      <c r="I3033" s="102"/>
    </row>
    <row r="3034" spans="1:85">
      <c r="A3034" s="102"/>
      <c r="B3034" s="102"/>
      <c r="C3034" s="102"/>
      <c r="D3034" s="102"/>
      <c r="E3034" s="102"/>
      <c r="F3034" s="87"/>
      <c r="G3034" s="87"/>
      <c r="H3034" s="90"/>
      <c r="I3034" s="102"/>
    </row>
    <row r="3035" spans="1:85">
      <c r="A3035" s="102"/>
      <c r="B3035" s="102"/>
      <c r="C3035" s="102"/>
      <c r="D3035" s="102"/>
      <c r="E3035" s="102"/>
      <c r="F3035" s="87"/>
      <c r="G3035" s="87"/>
      <c r="H3035" s="90"/>
      <c r="I3035" s="102"/>
    </row>
    <row r="3036" spans="1:85">
      <c r="A3036" s="102"/>
      <c r="B3036" s="102"/>
      <c r="C3036" s="102"/>
      <c r="D3036" s="102"/>
      <c r="E3036" s="102"/>
      <c r="F3036" s="87"/>
      <c r="G3036" s="87"/>
      <c r="H3036" s="90"/>
      <c r="I3036" s="102"/>
    </row>
    <row r="3037" spans="1:85">
      <c r="A3037" s="102"/>
      <c r="B3037" s="102"/>
      <c r="C3037" s="102"/>
      <c r="D3037" s="102"/>
      <c r="E3037" s="102"/>
      <c r="F3037" s="87"/>
      <c r="G3037" s="87"/>
      <c r="H3037" s="90"/>
      <c r="I3037" s="102"/>
    </row>
    <row r="3038" spans="1:85">
      <c r="A3038" s="102"/>
      <c r="B3038" s="102"/>
      <c r="C3038" s="102"/>
      <c r="D3038" s="102"/>
      <c r="E3038" s="102"/>
      <c r="F3038" s="87"/>
      <c r="G3038" s="87"/>
      <c r="H3038" s="90"/>
      <c r="I3038" s="102"/>
    </row>
    <row r="3039" spans="1:85">
      <c r="A3039" s="102"/>
      <c r="B3039" s="102"/>
      <c r="C3039" s="102"/>
      <c r="D3039" s="102"/>
      <c r="E3039" s="102"/>
      <c r="F3039" s="89"/>
      <c r="G3039" s="89"/>
      <c r="H3039" s="90"/>
      <c r="I3039" s="102"/>
    </row>
    <row r="3040" spans="1:85">
      <c r="A3040" s="102"/>
      <c r="B3040" s="102"/>
      <c r="C3040" s="102"/>
      <c r="D3040" s="102"/>
      <c r="E3040" s="102"/>
      <c r="F3040" s="87"/>
      <c r="G3040" s="87"/>
      <c r="H3040" s="90"/>
      <c r="I3040" s="102"/>
    </row>
    <row r="3041" spans="1:9">
      <c r="A3041" s="102"/>
      <c r="B3041" s="102"/>
      <c r="C3041" s="102"/>
      <c r="D3041" s="102"/>
      <c r="E3041" s="102"/>
      <c r="F3041" s="89"/>
      <c r="G3041" s="89"/>
      <c r="H3041" s="90"/>
      <c r="I3041" s="102"/>
    </row>
    <row r="3042" spans="1:9">
      <c r="A3042" s="102"/>
      <c r="B3042" s="102"/>
      <c r="C3042" s="102"/>
      <c r="D3042" s="102"/>
      <c r="E3042" s="102"/>
      <c r="F3042" s="87"/>
      <c r="G3042" s="87"/>
      <c r="H3042" s="90"/>
      <c r="I3042" s="102"/>
    </row>
    <row r="3043" spans="1:9">
      <c r="A3043" s="102"/>
      <c r="B3043" s="102"/>
      <c r="C3043" s="102"/>
      <c r="D3043" s="102"/>
      <c r="E3043" s="102"/>
      <c r="F3043" s="87"/>
      <c r="G3043" s="87"/>
      <c r="H3043" s="90"/>
      <c r="I3043" s="102"/>
    </row>
    <row r="3044" spans="1:9">
      <c r="B3044"/>
      <c r="C3044"/>
      <c r="D3044"/>
      <c r="E3044"/>
      <c r="F3044" s="87"/>
      <c r="G3044" s="87"/>
      <c r="H3044" s="90"/>
    </row>
    <row r="3045" spans="1:9">
      <c r="A3045" s="102"/>
      <c r="B3045" s="102"/>
      <c r="C3045" s="102"/>
      <c r="D3045" s="102"/>
      <c r="E3045" s="102"/>
      <c r="F3045" s="87"/>
      <c r="G3045" s="87"/>
      <c r="H3045" s="90"/>
      <c r="I3045" s="102"/>
    </row>
    <row r="3046" spans="1:9">
      <c r="A3046" s="102"/>
      <c r="B3046" s="102"/>
      <c r="C3046" s="102"/>
      <c r="D3046" s="102"/>
      <c r="E3046" s="102"/>
      <c r="F3046" s="87"/>
      <c r="G3046" s="87"/>
      <c r="H3046" s="90"/>
      <c r="I3046" s="102"/>
    </row>
    <row r="3047" spans="1:9">
      <c r="A3047" s="102"/>
      <c r="B3047" s="102"/>
      <c r="C3047" s="102"/>
      <c r="D3047" s="102"/>
      <c r="E3047" s="102"/>
      <c r="F3047" s="87"/>
      <c r="G3047" s="87"/>
      <c r="H3047" s="90"/>
      <c r="I3047" s="102"/>
    </row>
    <row r="3048" spans="1:9">
      <c r="A3048" s="102"/>
      <c r="B3048" s="102"/>
      <c r="C3048" s="102"/>
      <c r="D3048" s="102"/>
      <c r="E3048" s="102"/>
      <c r="F3048" s="87"/>
      <c r="G3048" s="87"/>
      <c r="H3048" s="90"/>
      <c r="I3048" s="102"/>
    </row>
    <row r="3049" spans="1:9">
      <c r="A3049" s="102"/>
      <c r="B3049" s="102"/>
      <c r="C3049" s="102"/>
      <c r="D3049" s="102"/>
      <c r="E3049" s="102"/>
      <c r="F3049" s="87"/>
      <c r="G3049" s="87"/>
      <c r="H3049" s="90"/>
      <c r="I3049" s="102"/>
    </row>
    <row r="3050" spans="1:9">
      <c r="A3050" s="102"/>
      <c r="B3050" s="102"/>
      <c r="C3050" s="102"/>
      <c r="D3050" s="102"/>
      <c r="E3050" s="102"/>
      <c r="F3050" s="87"/>
      <c r="G3050" s="87"/>
      <c r="H3050" s="90"/>
      <c r="I3050" s="102"/>
    </row>
    <row r="3051" spans="1:9">
      <c r="A3051" s="102"/>
      <c r="B3051" s="102"/>
      <c r="C3051" s="102"/>
      <c r="D3051" s="102"/>
      <c r="E3051" s="102"/>
      <c r="F3051" s="87"/>
      <c r="G3051" s="87"/>
      <c r="H3051" s="90"/>
      <c r="I3051" s="102"/>
    </row>
    <row r="3052" spans="1:9">
      <c r="A3052" s="102"/>
      <c r="B3052" s="102"/>
      <c r="C3052" s="102"/>
      <c r="D3052" s="102"/>
      <c r="E3052" s="102"/>
      <c r="F3052" s="89"/>
      <c r="G3052" s="89"/>
      <c r="H3052" s="90"/>
      <c r="I3052" s="102"/>
    </row>
    <row r="3053" spans="1:9">
      <c r="A3053" s="102"/>
      <c r="B3053" s="102"/>
      <c r="C3053" s="102"/>
      <c r="D3053" s="102"/>
      <c r="E3053" s="102"/>
      <c r="F3053" s="87"/>
      <c r="G3053" s="87"/>
      <c r="H3053" s="90"/>
      <c r="I3053" s="102"/>
    </row>
    <row r="3054" spans="1:9">
      <c r="A3054" s="102"/>
      <c r="B3054" s="102"/>
      <c r="C3054" s="102"/>
      <c r="D3054" s="102"/>
      <c r="E3054" s="102"/>
      <c r="F3054" s="87"/>
      <c r="G3054" s="87"/>
      <c r="H3054" s="90"/>
      <c r="I3054" s="102"/>
    </row>
    <row r="3055" spans="1:9">
      <c r="A3055" s="102"/>
      <c r="B3055" s="102"/>
      <c r="C3055" s="102"/>
      <c r="D3055" s="102"/>
      <c r="E3055" s="102"/>
      <c r="F3055" s="87"/>
      <c r="G3055" s="87"/>
      <c r="H3055" s="90"/>
      <c r="I3055" s="102"/>
    </row>
    <row r="3056" spans="1:9">
      <c r="A3056" s="102"/>
      <c r="B3056" s="102"/>
      <c r="C3056" s="102"/>
      <c r="D3056" s="102"/>
      <c r="E3056" s="102"/>
      <c r="F3056" s="87"/>
      <c r="G3056" s="87"/>
      <c r="H3056" s="90"/>
      <c r="I3056" s="102"/>
    </row>
    <row r="3057" spans="1:9">
      <c r="A3057" s="102"/>
      <c r="B3057" s="102"/>
      <c r="C3057" s="102"/>
      <c r="D3057" s="102"/>
      <c r="E3057" s="102"/>
      <c r="F3057" s="87"/>
      <c r="G3057" s="87"/>
      <c r="H3057" s="90"/>
      <c r="I3057" s="102"/>
    </row>
    <row r="3058" spans="1:9">
      <c r="A3058" s="102"/>
      <c r="B3058" s="102"/>
      <c r="C3058" s="102"/>
      <c r="D3058" s="102"/>
      <c r="E3058" s="102"/>
      <c r="F3058" s="87"/>
      <c r="G3058" s="87"/>
      <c r="H3058" s="90"/>
      <c r="I3058" s="102"/>
    </row>
    <row r="3059" spans="1:9">
      <c r="A3059" s="102"/>
      <c r="B3059" s="102"/>
      <c r="C3059" s="102"/>
      <c r="D3059" s="102"/>
      <c r="E3059" s="102"/>
      <c r="F3059" s="87"/>
      <c r="G3059" s="87"/>
      <c r="H3059" s="90"/>
      <c r="I3059" s="102"/>
    </row>
    <row r="3060" spans="1:9">
      <c r="A3060" s="102"/>
      <c r="B3060" s="102"/>
      <c r="C3060" s="102"/>
      <c r="D3060" s="102"/>
      <c r="E3060" s="102"/>
      <c r="F3060" s="87"/>
      <c r="G3060" s="87"/>
      <c r="H3060" s="90"/>
      <c r="I3060" s="102"/>
    </row>
    <row r="3061" spans="1:9">
      <c r="A3061" s="102"/>
      <c r="B3061" s="102"/>
      <c r="C3061" s="102"/>
      <c r="D3061" s="102"/>
      <c r="E3061" s="102"/>
      <c r="F3061" s="87"/>
      <c r="G3061" s="87"/>
      <c r="H3061" s="90"/>
      <c r="I3061" s="102"/>
    </row>
    <row r="3062" spans="1:9">
      <c r="B3062"/>
      <c r="C3062"/>
      <c r="D3062"/>
      <c r="E3062"/>
      <c r="F3062" s="87"/>
      <c r="G3062" s="87"/>
      <c r="H3062" s="90"/>
    </row>
    <row r="3063" spans="1:9">
      <c r="A3063" s="102"/>
      <c r="B3063" s="102"/>
      <c r="C3063" s="102"/>
      <c r="D3063" s="102"/>
      <c r="E3063" s="102"/>
      <c r="F3063" s="87"/>
      <c r="G3063" s="87"/>
      <c r="H3063" s="90"/>
      <c r="I3063" s="102"/>
    </row>
    <row r="3064" spans="1:9">
      <c r="A3064" s="102"/>
      <c r="B3064" s="102"/>
      <c r="C3064" s="102"/>
      <c r="D3064" s="102"/>
      <c r="E3064" s="102"/>
      <c r="F3064" s="87"/>
      <c r="G3064" s="87"/>
      <c r="H3064" s="90"/>
      <c r="I3064" s="102"/>
    </row>
    <row r="3065" spans="1:9">
      <c r="A3065" s="126"/>
      <c r="B3065" s="102"/>
      <c r="C3065" s="102"/>
      <c r="D3065" s="102"/>
      <c r="E3065" s="102"/>
      <c r="F3065" s="87"/>
      <c r="G3065" s="87"/>
      <c r="H3065" s="90"/>
      <c r="I3065" s="102"/>
    </row>
    <row r="3066" spans="1:9">
      <c r="A3066" s="102"/>
      <c r="B3066" s="102"/>
      <c r="C3066" s="102"/>
      <c r="D3066" s="102"/>
      <c r="E3066" s="102"/>
      <c r="F3066" s="87"/>
      <c r="G3066" s="87"/>
      <c r="H3066" s="90"/>
      <c r="I3066" s="102"/>
    </row>
    <row r="3067" spans="1:9">
      <c r="A3067" s="102"/>
      <c r="B3067" s="102"/>
      <c r="C3067" s="102"/>
      <c r="D3067" s="102"/>
      <c r="E3067" s="102"/>
      <c r="F3067" s="87"/>
      <c r="G3067" s="87"/>
      <c r="H3067" s="90"/>
      <c r="I3067" s="102"/>
    </row>
    <row r="3068" spans="1:9">
      <c r="A3068" s="102"/>
      <c r="B3068" s="102"/>
      <c r="C3068" s="102"/>
      <c r="D3068" s="102"/>
      <c r="E3068" s="102"/>
      <c r="F3068" s="87"/>
      <c r="G3068" s="87"/>
      <c r="H3068" s="90"/>
      <c r="I3068" s="102"/>
    </row>
    <row r="3069" spans="1:9">
      <c r="A3069" s="102"/>
      <c r="B3069" s="102"/>
      <c r="C3069" s="102"/>
      <c r="D3069" s="102"/>
      <c r="E3069" s="102"/>
      <c r="F3069" s="87"/>
      <c r="G3069" s="87"/>
      <c r="H3069" s="90"/>
      <c r="I3069" s="102"/>
    </row>
    <row r="3070" spans="1:9">
      <c r="A3070" s="102"/>
      <c r="B3070" s="102"/>
      <c r="C3070" s="102"/>
      <c r="D3070" s="102"/>
      <c r="E3070" s="102"/>
      <c r="F3070" s="87"/>
      <c r="G3070" s="87"/>
      <c r="H3070" s="88"/>
      <c r="I3070" s="102"/>
    </row>
    <row r="3071" spans="1:9">
      <c r="A3071" s="102"/>
      <c r="B3071" s="102"/>
      <c r="C3071" s="102"/>
      <c r="D3071" s="102"/>
      <c r="E3071" s="102"/>
      <c r="F3071" s="87"/>
      <c r="G3071" s="87"/>
      <c r="H3071" s="90"/>
      <c r="I3071" s="102"/>
    </row>
    <row r="3072" spans="1:9">
      <c r="A3072" s="102"/>
      <c r="B3072" s="102"/>
      <c r="C3072" s="102"/>
      <c r="D3072" s="102"/>
      <c r="E3072" s="102"/>
      <c r="F3072" s="87"/>
      <c r="G3072" s="87"/>
      <c r="H3072" s="90"/>
      <c r="I3072" s="102"/>
    </row>
    <row r="3073" spans="1:9">
      <c r="A3073" s="126"/>
      <c r="B3073" s="102"/>
      <c r="C3073" s="102"/>
      <c r="D3073" s="102"/>
      <c r="E3073" s="102"/>
      <c r="F3073" s="87"/>
      <c r="G3073" s="87"/>
      <c r="H3073" s="90"/>
      <c r="I3073" s="102"/>
    </row>
    <row r="3074" spans="1:9">
      <c r="A3074" s="102"/>
      <c r="B3074" s="102"/>
      <c r="C3074" s="102"/>
      <c r="D3074" s="102"/>
      <c r="E3074" s="102"/>
      <c r="F3074" s="87"/>
      <c r="G3074" s="87"/>
      <c r="H3074" s="90"/>
      <c r="I3074" s="102"/>
    </row>
    <row r="3075" spans="1:9">
      <c r="A3075" s="102"/>
      <c r="B3075" s="102"/>
      <c r="C3075" s="102"/>
      <c r="D3075" s="102"/>
      <c r="E3075" s="102"/>
      <c r="F3075" s="87"/>
      <c r="G3075" s="87"/>
      <c r="H3075" s="90"/>
      <c r="I3075" s="102"/>
    </row>
    <row r="3076" spans="1:9">
      <c r="A3076" s="102"/>
      <c r="B3076" s="102"/>
      <c r="C3076" s="102"/>
      <c r="D3076" s="102"/>
      <c r="E3076" s="102"/>
      <c r="F3076" s="87"/>
      <c r="G3076" s="87"/>
      <c r="H3076" s="90"/>
      <c r="I3076" s="102"/>
    </row>
    <row r="3077" spans="1:9">
      <c r="A3077" s="102"/>
      <c r="B3077" s="102"/>
      <c r="C3077" s="102"/>
      <c r="D3077" s="102"/>
      <c r="E3077" s="102"/>
      <c r="F3077" s="87"/>
      <c r="G3077" s="87"/>
      <c r="H3077" s="90"/>
      <c r="I3077" s="102"/>
    </row>
    <row r="3078" spans="1:9">
      <c r="A3078" s="102"/>
      <c r="B3078" s="102"/>
      <c r="C3078" s="102"/>
      <c r="D3078" s="102"/>
      <c r="E3078" s="102"/>
      <c r="F3078" s="87"/>
      <c r="G3078" s="87"/>
      <c r="H3078" s="90"/>
      <c r="I3078" s="102"/>
    </row>
    <row r="3079" spans="1:9">
      <c r="A3079" s="102"/>
      <c r="B3079" s="102"/>
      <c r="C3079" s="102"/>
      <c r="D3079" s="102"/>
      <c r="E3079" s="102"/>
      <c r="F3079" s="87"/>
      <c r="G3079" s="87"/>
      <c r="H3079" s="90"/>
      <c r="I3079" s="102"/>
    </row>
    <row r="3080" spans="1:9">
      <c r="A3080" s="102"/>
      <c r="B3080" s="102"/>
      <c r="C3080" s="102"/>
      <c r="D3080" s="102"/>
      <c r="E3080" s="102"/>
      <c r="F3080" s="87"/>
      <c r="G3080" s="87"/>
      <c r="H3080" s="90"/>
      <c r="I3080" s="102"/>
    </row>
    <row r="3081" spans="1:9">
      <c r="A3081" s="102"/>
      <c r="B3081" s="102"/>
      <c r="C3081" s="102"/>
      <c r="D3081" s="102"/>
      <c r="E3081" s="102"/>
      <c r="F3081" s="87"/>
      <c r="G3081" s="87"/>
      <c r="H3081" s="90"/>
      <c r="I3081" s="102"/>
    </row>
    <row r="3082" spans="1:9">
      <c r="B3082"/>
      <c r="C3082"/>
      <c r="D3082"/>
      <c r="E3082"/>
      <c r="F3082" s="87"/>
      <c r="G3082" s="87"/>
      <c r="H3082" s="90"/>
    </row>
    <row r="3083" spans="1:9">
      <c r="A3083" s="102"/>
      <c r="B3083" s="102"/>
      <c r="C3083" s="102"/>
      <c r="D3083" s="102"/>
      <c r="E3083" s="102"/>
      <c r="F3083" s="87"/>
      <c r="G3083" s="87"/>
      <c r="H3083" s="90"/>
      <c r="I3083" s="102"/>
    </row>
    <row r="3084" spans="1:9">
      <c r="A3084" s="102"/>
      <c r="B3084" s="102"/>
      <c r="C3084" s="102"/>
      <c r="D3084" s="102"/>
      <c r="E3084" s="102"/>
      <c r="F3084" s="87"/>
      <c r="G3084" s="87"/>
      <c r="H3084" s="90"/>
      <c r="I3084" s="102"/>
    </row>
    <row r="3085" spans="1:9">
      <c r="A3085" s="102"/>
      <c r="B3085" s="102"/>
      <c r="C3085" s="102"/>
      <c r="D3085" s="102"/>
      <c r="E3085" s="102"/>
      <c r="F3085" s="87"/>
      <c r="G3085" s="87"/>
      <c r="H3085" s="90"/>
      <c r="I3085" s="102"/>
    </row>
    <row r="3086" spans="1:9">
      <c r="A3086" s="102"/>
      <c r="B3086" s="102"/>
      <c r="C3086" s="102"/>
      <c r="D3086" s="102"/>
      <c r="E3086" s="102"/>
      <c r="F3086" s="87"/>
      <c r="G3086" s="87"/>
      <c r="H3086" s="90"/>
      <c r="I3086" s="102"/>
    </row>
    <row r="3087" spans="1:9">
      <c r="A3087" s="102"/>
      <c r="B3087" s="102"/>
      <c r="C3087" s="102"/>
      <c r="D3087" s="102"/>
      <c r="E3087" s="102"/>
      <c r="F3087" s="87"/>
      <c r="G3087" s="87"/>
      <c r="H3087" s="90"/>
      <c r="I3087" s="102"/>
    </row>
    <row r="3088" spans="1:9">
      <c r="A3088" s="102"/>
      <c r="B3088" s="102"/>
      <c r="C3088" s="102"/>
      <c r="D3088" s="102"/>
      <c r="E3088" s="102"/>
      <c r="F3088" s="87"/>
      <c r="G3088" s="87"/>
      <c r="H3088" s="90"/>
      <c r="I3088" s="102"/>
    </row>
    <row r="3089" spans="1:9">
      <c r="A3089" s="102"/>
      <c r="B3089" s="102"/>
      <c r="C3089" s="102"/>
      <c r="D3089" s="102"/>
      <c r="E3089" s="102"/>
      <c r="F3089" s="87"/>
      <c r="G3089" s="87"/>
      <c r="H3089" s="90"/>
      <c r="I3089" s="102"/>
    </row>
    <row r="3090" spans="1:9">
      <c r="A3090" s="102"/>
      <c r="B3090" s="102"/>
      <c r="C3090" s="102"/>
      <c r="D3090" s="102"/>
      <c r="E3090" s="102"/>
      <c r="F3090" s="87"/>
      <c r="G3090" s="87"/>
      <c r="H3090" s="90"/>
      <c r="I3090" s="102"/>
    </row>
    <row r="3091" spans="1:9">
      <c r="A3091" s="102"/>
      <c r="B3091" s="102"/>
      <c r="C3091" s="102"/>
      <c r="D3091" s="102"/>
      <c r="E3091" s="102"/>
      <c r="F3091" s="87"/>
      <c r="G3091" s="87"/>
      <c r="H3091" s="90"/>
      <c r="I3091" s="102"/>
    </row>
    <row r="3092" spans="1:9">
      <c r="A3092" s="102"/>
      <c r="B3092" s="102"/>
      <c r="C3092" s="102"/>
      <c r="D3092" s="102"/>
      <c r="E3092" s="102"/>
      <c r="F3092" s="87"/>
      <c r="G3092" s="87"/>
      <c r="H3092" s="90"/>
      <c r="I3092" s="102"/>
    </row>
    <row r="3093" spans="1:9">
      <c r="A3093" s="102"/>
      <c r="B3093" s="102"/>
      <c r="C3093" s="102"/>
      <c r="D3093" s="102"/>
      <c r="E3093" s="102"/>
      <c r="F3093" s="87"/>
      <c r="G3093" s="87"/>
      <c r="H3093" s="90"/>
      <c r="I3093" s="102"/>
    </row>
    <row r="3094" spans="1:9">
      <c r="A3094" s="102"/>
      <c r="B3094" s="102"/>
      <c r="C3094" s="102"/>
      <c r="D3094" s="102"/>
      <c r="E3094" s="102"/>
      <c r="F3094" s="87"/>
      <c r="G3094" s="87"/>
      <c r="H3094" s="90"/>
      <c r="I3094" s="102"/>
    </row>
    <row r="3095" spans="1:9">
      <c r="A3095" s="102"/>
      <c r="B3095" s="102"/>
      <c r="C3095" s="102"/>
      <c r="D3095" s="102"/>
      <c r="E3095" s="102"/>
      <c r="F3095" s="87"/>
      <c r="G3095" s="87"/>
      <c r="H3095" s="90"/>
      <c r="I3095" s="102"/>
    </row>
    <row r="3096" spans="1:9">
      <c r="A3096" s="102"/>
      <c r="B3096" s="102"/>
      <c r="C3096" s="102"/>
      <c r="D3096" s="102"/>
      <c r="E3096" s="102"/>
      <c r="F3096" s="87"/>
      <c r="G3096" s="87"/>
      <c r="H3096" s="90"/>
      <c r="I3096" s="102"/>
    </row>
    <row r="3097" spans="1:9">
      <c r="A3097" s="102"/>
      <c r="B3097" s="102"/>
      <c r="C3097" s="102"/>
      <c r="D3097" s="102"/>
      <c r="E3097" s="102"/>
      <c r="F3097" s="87"/>
      <c r="G3097" s="87"/>
      <c r="H3097" s="90"/>
      <c r="I3097" s="102"/>
    </row>
    <row r="3098" spans="1:9">
      <c r="A3098" s="102"/>
      <c r="B3098" s="102"/>
      <c r="C3098" s="102"/>
      <c r="D3098" s="102"/>
      <c r="E3098" s="102"/>
      <c r="F3098" s="87"/>
      <c r="G3098" s="87"/>
      <c r="H3098" s="90"/>
      <c r="I3098" s="102"/>
    </row>
    <row r="3099" spans="1:9">
      <c r="A3099" s="102"/>
      <c r="B3099" s="102"/>
      <c r="C3099" s="102"/>
      <c r="D3099" s="102"/>
      <c r="E3099" s="102"/>
      <c r="F3099" s="87"/>
      <c r="G3099" s="87"/>
      <c r="H3099" s="90"/>
      <c r="I3099" s="102"/>
    </row>
    <row r="3100" spans="1:9">
      <c r="A3100" s="102"/>
      <c r="B3100" s="102"/>
      <c r="C3100" s="102"/>
      <c r="D3100" s="102"/>
      <c r="E3100" s="102"/>
      <c r="F3100" s="87"/>
      <c r="G3100" s="87"/>
      <c r="H3100" s="90"/>
      <c r="I3100" s="102"/>
    </row>
    <row r="3101" spans="1:9">
      <c r="A3101" s="102"/>
      <c r="B3101" s="102"/>
      <c r="C3101" s="102"/>
      <c r="D3101" s="102"/>
      <c r="E3101" s="102"/>
      <c r="F3101" s="87"/>
      <c r="G3101" s="87"/>
      <c r="H3101" s="90"/>
      <c r="I3101" s="102"/>
    </row>
    <row r="3102" spans="1:9">
      <c r="A3102" s="102"/>
      <c r="B3102" s="102"/>
      <c r="C3102" s="102"/>
      <c r="D3102" s="102"/>
      <c r="E3102" s="102"/>
      <c r="F3102" s="87"/>
      <c r="G3102" s="87"/>
      <c r="H3102" s="90"/>
      <c r="I3102" s="102"/>
    </row>
    <row r="3103" spans="1:9">
      <c r="A3103" s="102"/>
      <c r="B3103" s="102"/>
      <c r="C3103" s="102"/>
      <c r="D3103" s="102"/>
      <c r="E3103" s="102"/>
      <c r="F3103" s="87"/>
      <c r="G3103" s="87"/>
      <c r="H3103" s="90"/>
      <c r="I3103" s="102"/>
    </row>
    <row r="3104" spans="1:9">
      <c r="A3104" s="102"/>
      <c r="B3104" s="102"/>
      <c r="C3104" s="102"/>
      <c r="D3104" s="102"/>
      <c r="E3104" s="102"/>
      <c r="F3104" s="87"/>
      <c r="G3104" s="87"/>
      <c r="H3104" s="90"/>
      <c r="I3104" s="102"/>
    </row>
    <row r="3105" spans="1:9">
      <c r="A3105" s="102"/>
      <c r="B3105" s="102"/>
      <c r="C3105" s="102"/>
      <c r="D3105" s="102"/>
      <c r="E3105" s="102"/>
      <c r="F3105" s="87"/>
      <c r="G3105" s="87"/>
      <c r="H3105" s="90"/>
      <c r="I3105" s="102"/>
    </row>
    <row r="3106" spans="1:9">
      <c r="A3106" s="102"/>
      <c r="B3106" s="102"/>
      <c r="C3106" s="102"/>
      <c r="D3106" s="102"/>
      <c r="E3106" s="102"/>
      <c r="F3106" s="87"/>
      <c r="G3106" s="87"/>
      <c r="H3106" s="90"/>
      <c r="I3106" s="102"/>
    </row>
    <row r="3107" spans="1:9">
      <c r="A3107" s="102"/>
      <c r="B3107" s="102"/>
      <c r="C3107" s="102"/>
      <c r="D3107" s="102"/>
      <c r="E3107" s="102"/>
      <c r="F3107" s="87"/>
      <c r="G3107" s="87"/>
      <c r="H3107" s="90"/>
      <c r="I3107" s="102"/>
    </row>
    <row r="3108" spans="1:9">
      <c r="A3108" s="102"/>
      <c r="B3108" s="102"/>
      <c r="C3108" s="102"/>
      <c r="D3108" s="102"/>
      <c r="E3108" s="102"/>
      <c r="F3108" s="87"/>
      <c r="G3108" s="87"/>
      <c r="H3108" s="90"/>
      <c r="I3108" s="102"/>
    </row>
    <row r="3109" spans="1:9">
      <c r="A3109" s="102"/>
      <c r="B3109" s="102"/>
      <c r="C3109" s="102"/>
      <c r="D3109" s="102"/>
      <c r="E3109" s="102"/>
      <c r="F3109" s="89"/>
      <c r="G3109" s="89"/>
      <c r="H3109" s="90"/>
      <c r="I3109" s="102"/>
    </row>
    <row r="3110" spans="1:9">
      <c r="A3110" s="102"/>
      <c r="B3110" s="102"/>
      <c r="C3110" s="102"/>
      <c r="D3110" s="102"/>
      <c r="E3110" s="102"/>
      <c r="F3110" s="87"/>
      <c r="G3110" s="87"/>
      <c r="H3110" s="90"/>
      <c r="I3110" s="102"/>
    </row>
    <row r="3111" spans="1:9">
      <c r="A3111" s="102"/>
      <c r="B3111" s="102"/>
      <c r="C3111" s="102"/>
      <c r="D3111" s="102"/>
      <c r="E3111" s="102"/>
      <c r="F3111" s="87"/>
      <c r="G3111" s="87"/>
      <c r="H3111" s="90"/>
      <c r="I3111" s="102"/>
    </row>
    <row r="3112" spans="1:9">
      <c r="A3112" s="102"/>
      <c r="B3112" s="102"/>
      <c r="C3112" s="102"/>
      <c r="D3112" s="102"/>
      <c r="E3112" s="102"/>
      <c r="F3112" s="87"/>
      <c r="G3112" s="87"/>
      <c r="H3112" s="90"/>
      <c r="I3112" s="102"/>
    </row>
    <row r="3113" spans="1:9">
      <c r="A3113" s="102"/>
      <c r="B3113" s="102"/>
      <c r="C3113" s="102"/>
      <c r="D3113" s="102"/>
      <c r="E3113" s="102"/>
      <c r="F3113" s="87"/>
      <c r="G3113" s="87"/>
      <c r="H3113" s="90"/>
      <c r="I3113" s="102"/>
    </row>
    <row r="3114" spans="1:9">
      <c r="A3114" s="102"/>
      <c r="B3114" s="102"/>
      <c r="C3114" s="102"/>
      <c r="D3114" s="102"/>
      <c r="E3114" s="102"/>
      <c r="F3114" s="87"/>
      <c r="G3114" s="87"/>
      <c r="H3114" s="90"/>
      <c r="I3114" s="102"/>
    </row>
    <row r="3115" spans="1:9">
      <c r="A3115" s="102"/>
      <c r="B3115" s="102"/>
      <c r="C3115" s="102"/>
      <c r="D3115" s="102"/>
      <c r="E3115" s="102"/>
      <c r="F3115" s="87"/>
      <c r="G3115" s="87"/>
      <c r="H3115" s="90"/>
      <c r="I3115" s="102"/>
    </row>
    <row r="3116" spans="1:9">
      <c r="A3116" s="102"/>
      <c r="B3116" s="102"/>
      <c r="C3116" s="102"/>
      <c r="D3116" s="102"/>
      <c r="E3116" s="102"/>
      <c r="F3116" s="87"/>
      <c r="G3116" s="87"/>
      <c r="H3116" s="90"/>
      <c r="I3116" s="102"/>
    </row>
    <row r="3117" spans="1:9">
      <c r="A3117" s="102"/>
      <c r="B3117" s="102"/>
      <c r="C3117" s="102"/>
      <c r="D3117" s="102"/>
      <c r="E3117" s="102"/>
      <c r="F3117" s="87"/>
      <c r="G3117" s="87"/>
      <c r="H3117" s="90"/>
      <c r="I3117" s="102"/>
    </row>
    <row r="3118" spans="1:9">
      <c r="A3118" s="102"/>
      <c r="B3118" s="102"/>
      <c r="C3118" s="102"/>
      <c r="D3118" s="102"/>
      <c r="E3118" s="102"/>
      <c r="F3118" s="87"/>
      <c r="G3118" s="87"/>
      <c r="H3118" s="90"/>
      <c r="I3118" s="102"/>
    </row>
    <row r="3119" spans="1:9">
      <c r="A3119" s="102"/>
      <c r="B3119" s="102"/>
      <c r="C3119" s="102"/>
      <c r="D3119" s="102"/>
      <c r="E3119" s="102"/>
      <c r="F3119" s="87"/>
      <c r="G3119" s="87"/>
      <c r="H3119" s="90"/>
      <c r="I3119" s="102"/>
    </row>
    <row r="3120" spans="1:9">
      <c r="A3120" s="102"/>
      <c r="B3120" s="102"/>
      <c r="C3120" s="102"/>
      <c r="D3120" s="102"/>
      <c r="E3120" s="102"/>
      <c r="F3120" s="89"/>
      <c r="G3120" s="89"/>
      <c r="H3120" s="90"/>
      <c r="I3120" s="102"/>
    </row>
    <row r="3121" spans="1:9">
      <c r="B3121"/>
      <c r="C3121"/>
      <c r="D3121"/>
      <c r="E3121"/>
      <c r="F3121"/>
      <c r="G3121"/>
      <c r="H3121"/>
    </row>
    <row r="3122" spans="1:9">
      <c r="B3122"/>
      <c r="C3122"/>
      <c r="D3122"/>
      <c r="E3122"/>
      <c r="F3122"/>
      <c r="G3122"/>
      <c r="H3122"/>
    </row>
    <row r="3123" spans="1:9">
      <c r="A3123" s="102"/>
      <c r="B3123" s="102"/>
      <c r="C3123" s="102"/>
      <c r="D3123" s="102"/>
      <c r="E3123" s="102"/>
      <c r="F3123" s="87"/>
      <c r="G3123" s="87"/>
      <c r="H3123" s="87"/>
      <c r="I3123" s="102"/>
    </row>
    <row r="3124" spans="1:9">
      <c r="A3124" s="102"/>
      <c r="B3124" s="102"/>
      <c r="C3124" s="102"/>
      <c r="D3124" s="102"/>
      <c r="E3124" s="102"/>
      <c r="F3124" s="87"/>
      <c r="G3124" s="87"/>
      <c r="H3124" s="88"/>
      <c r="I3124" s="102"/>
    </row>
    <row r="3125" spans="1:9">
      <c r="A3125" s="102"/>
      <c r="B3125" s="102"/>
      <c r="C3125" s="102"/>
      <c r="D3125" s="102"/>
      <c r="E3125" s="102"/>
      <c r="F3125" s="87"/>
      <c r="G3125" s="87"/>
      <c r="H3125" s="88"/>
      <c r="I3125" s="102"/>
    </row>
    <row r="3126" spans="1:9">
      <c r="A3126" s="102"/>
      <c r="B3126" s="102"/>
      <c r="C3126" s="102"/>
      <c r="D3126" s="102"/>
      <c r="E3126" s="102"/>
      <c r="F3126" s="87"/>
      <c r="G3126" s="87"/>
      <c r="H3126" s="88"/>
      <c r="I3126" s="102"/>
    </row>
    <row r="3127" spans="1:9">
      <c r="A3127" s="102"/>
      <c r="B3127" s="102"/>
      <c r="C3127" s="102"/>
      <c r="D3127" s="102"/>
      <c r="E3127" s="102"/>
      <c r="F3127" s="87"/>
      <c r="G3127" s="87"/>
      <c r="H3127" s="88"/>
      <c r="I3127" s="102"/>
    </row>
    <row r="3128" spans="1:9">
      <c r="A3128" s="102"/>
      <c r="B3128" s="102"/>
      <c r="C3128" s="102"/>
      <c r="D3128" s="102"/>
      <c r="E3128" s="102"/>
      <c r="F3128" s="87"/>
      <c r="G3128" s="87"/>
      <c r="H3128" s="88"/>
      <c r="I3128" s="102"/>
    </row>
    <row r="3129" spans="1:9">
      <c r="A3129" s="102"/>
      <c r="B3129" s="102"/>
      <c r="C3129" s="102"/>
      <c r="D3129" s="102"/>
      <c r="E3129" s="102"/>
      <c r="F3129" s="87"/>
      <c r="G3129" s="87"/>
      <c r="H3129" s="88"/>
      <c r="I3129" s="102"/>
    </row>
    <row r="3130" spans="1:9">
      <c r="A3130" s="102"/>
      <c r="B3130" s="102"/>
      <c r="C3130" s="102"/>
      <c r="D3130" s="102"/>
      <c r="E3130" s="102"/>
      <c r="F3130" s="87"/>
      <c r="G3130" s="87"/>
      <c r="H3130" s="88"/>
      <c r="I3130" s="102"/>
    </row>
    <row r="3131" spans="1:9">
      <c r="A3131" s="102"/>
      <c r="B3131" s="102"/>
      <c r="C3131" s="102"/>
      <c r="D3131" s="102"/>
      <c r="E3131" s="102"/>
      <c r="F3131" s="89"/>
      <c r="G3131" s="89"/>
      <c r="H3131" s="88"/>
      <c r="I3131" s="102"/>
    </row>
    <row r="3132" spans="1:9">
      <c r="A3132" s="102"/>
      <c r="B3132" s="102"/>
      <c r="C3132" s="102"/>
      <c r="D3132" s="102"/>
      <c r="E3132" s="102"/>
      <c r="F3132" s="87"/>
      <c r="G3132" s="87"/>
      <c r="H3132" s="88"/>
      <c r="I3132" s="102"/>
    </row>
    <row r="3133" spans="1:9">
      <c r="A3133" s="102"/>
      <c r="B3133" s="102"/>
      <c r="C3133" s="102"/>
      <c r="D3133" s="102"/>
      <c r="E3133" s="102"/>
      <c r="F3133" s="87"/>
      <c r="G3133" s="87"/>
      <c r="H3133" s="88"/>
      <c r="I3133" s="102"/>
    </row>
    <row r="3134" spans="1:9">
      <c r="A3134" s="102"/>
      <c r="B3134" s="102"/>
      <c r="C3134" s="102"/>
      <c r="D3134" s="102"/>
      <c r="E3134" s="102"/>
      <c r="F3134" s="87"/>
      <c r="G3134" s="87"/>
      <c r="H3134" s="88"/>
      <c r="I3134" s="102"/>
    </row>
    <row r="3135" spans="1:9">
      <c r="A3135" s="102"/>
      <c r="B3135" s="102"/>
      <c r="C3135" s="102"/>
      <c r="D3135" s="102"/>
      <c r="E3135" s="102"/>
      <c r="F3135" s="89"/>
      <c r="G3135" s="89"/>
      <c r="H3135" s="90"/>
      <c r="I3135" s="102"/>
    </row>
    <row r="3136" spans="1:9">
      <c r="A3136" s="102"/>
      <c r="B3136" s="102"/>
      <c r="C3136" s="102"/>
      <c r="D3136" s="102"/>
      <c r="E3136" s="102"/>
      <c r="F3136" s="87"/>
      <c r="G3136" s="87"/>
      <c r="H3136" s="88"/>
      <c r="I3136" s="102"/>
    </row>
    <row r="3137" spans="1:9">
      <c r="A3137" s="102"/>
      <c r="B3137" s="102"/>
      <c r="C3137" s="102"/>
      <c r="D3137" s="102"/>
      <c r="E3137" s="102"/>
      <c r="F3137" s="87"/>
      <c r="G3137" s="87"/>
      <c r="H3137" s="88"/>
      <c r="I3137" s="102"/>
    </row>
    <row r="3138" spans="1:9">
      <c r="A3138" s="102"/>
      <c r="B3138" s="102"/>
      <c r="C3138" s="102"/>
      <c r="D3138" s="102"/>
      <c r="E3138" s="102"/>
      <c r="F3138" s="89"/>
      <c r="G3138" s="89"/>
      <c r="H3138" s="90"/>
      <c r="I3138" s="102"/>
    </row>
    <row r="3139" spans="1:9">
      <c r="A3139" s="102"/>
      <c r="B3139" s="102"/>
      <c r="C3139" s="102"/>
      <c r="D3139" s="102"/>
      <c r="E3139" s="102"/>
      <c r="F3139" s="89"/>
      <c r="G3139" s="89"/>
      <c r="H3139" s="90"/>
      <c r="I3139" s="102"/>
    </row>
    <row r="3140" spans="1:9">
      <c r="A3140" s="102"/>
      <c r="B3140" s="102"/>
      <c r="C3140" s="102"/>
      <c r="D3140" s="102"/>
      <c r="E3140" s="102"/>
      <c r="F3140" s="89"/>
      <c r="G3140" s="89"/>
      <c r="H3140" s="90"/>
      <c r="I3140" s="102"/>
    </row>
    <row r="3141" spans="1:9">
      <c r="A3141" s="102"/>
      <c r="B3141" s="102"/>
      <c r="C3141" s="102"/>
      <c r="D3141" s="102"/>
      <c r="E3141" s="102"/>
      <c r="F3141" s="87"/>
      <c r="G3141" s="87"/>
      <c r="H3141" s="87"/>
      <c r="I3141" s="102"/>
    </row>
    <row r="3142" spans="1:9">
      <c r="A3142" s="102"/>
      <c r="B3142" s="102"/>
      <c r="C3142" s="102"/>
      <c r="D3142" s="102"/>
      <c r="E3142" s="102"/>
      <c r="F3142" s="87"/>
      <c r="G3142" s="87"/>
      <c r="H3142" s="87"/>
      <c r="I3142" s="102"/>
    </row>
    <row r="3143" spans="1:9">
      <c r="A3143" s="102"/>
      <c r="B3143" s="102"/>
      <c r="C3143" s="102"/>
      <c r="D3143" s="102"/>
      <c r="E3143" s="102"/>
      <c r="F3143" s="89"/>
      <c r="G3143" s="89"/>
      <c r="H3143" s="90"/>
      <c r="I3143" s="102"/>
    </row>
    <row r="3144" spans="1:9">
      <c r="A3144" s="102"/>
      <c r="B3144" s="102"/>
      <c r="C3144" s="102"/>
      <c r="D3144" s="102"/>
      <c r="E3144" s="102"/>
      <c r="F3144" s="89"/>
      <c r="G3144" s="89"/>
      <c r="H3144" s="88"/>
      <c r="I3144" s="102"/>
    </row>
    <row r="3145" spans="1:9">
      <c r="A3145" s="102"/>
      <c r="B3145" s="102"/>
      <c r="C3145" s="102"/>
      <c r="D3145" s="102"/>
      <c r="E3145" s="102"/>
      <c r="F3145" s="89"/>
      <c r="G3145" s="89"/>
      <c r="H3145" s="88"/>
      <c r="I3145" s="102"/>
    </row>
    <row r="3146" spans="1:9">
      <c r="A3146" s="102"/>
      <c r="B3146" s="102"/>
      <c r="C3146" s="102"/>
      <c r="D3146" s="102"/>
      <c r="E3146" s="102"/>
      <c r="F3146" s="87"/>
      <c r="G3146" s="87"/>
      <c r="H3146" s="88"/>
      <c r="I3146" s="102"/>
    </row>
    <row r="3147" spans="1:9">
      <c r="A3147" s="102"/>
      <c r="B3147" s="102"/>
      <c r="C3147" s="102"/>
      <c r="D3147" s="102"/>
      <c r="E3147" s="102"/>
      <c r="F3147" s="87"/>
      <c r="G3147" s="87"/>
      <c r="H3147" s="88"/>
      <c r="I3147" s="102"/>
    </row>
    <row r="3148" spans="1:9">
      <c r="A3148" s="102"/>
      <c r="B3148" s="102"/>
      <c r="C3148" s="102"/>
      <c r="D3148" s="102"/>
      <c r="E3148" s="102"/>
      <c r="F3148" s="87"/>
      <c r="G3148" s="87"/>
      <c r="H3148" s="88"/>
      <c r="I3148" s="102"/>
    </row>
    <row r="3149" spans="1:9">
      <c r="A3149" s="102"/>
      <c r="B3149" s="102"/>
      <c r="C3149" s="102"/>
      <c r="D3149" s="102"/>
      <c r="E3149" s="102"/>
      <c r="F3149" s="87"/>
      <c r="G3149" s="87"/>
      <c r="H3149" s="88"/>
      <c r="I3149" s="102"/>
    </row>
    <row r="3150" spans="1:9">
      <c r="A3150" s="102"/>
      <c r="B3150" s="102"/>
      <c r="C3150" s="102"/>
      <c r="D3150" s="102"/>
      <c r="E3150" s="102"/>
      <c r="F3150" s="89"/>
      <c r="G3150" s="89"/>
      <c r="H3150" s="90"/>
      <c r="I3150" s="102"/>
    </row>
    <row r="3151" spans="1:9">
      <c r="A3151" s="102"/>
      <c r="B3151" s="102"/>
      <c r="C3151" s="102"/>
      <c r="D3151" s="102"/>
      <c r="E3151" s="102"/>
      <c r="F3151" s="87"/>
      <c r="G3151" s="87"/>
      <c r="H3151" s="88"/>
      <c r="I3151" s="102"/>
    </row>
    <row r="3152" spans="1:9">
      <c r="A3152" s="102"/>
      <c r="B3152" s="102"/>
      <c r="C3152" s="102"/>
      <c r="D3152" s="102"/>
      <c r="E3152" s="102"/>
      <c r="F3152" s="87"/>
      <c r="G3152" s="87"/>
      <c r="H3152" s="88"/>
      <c r="I3152" s="102"/>
    </row>
    <row r="3153" spans="1:9">
      <c r="A3153" s="102"/>
      <c r="B3153" s="102"/>
      <c r="C3153" s="102"/>
      <c r="D3153" s="102"/>
      <c r="E3153" s="102"/>
      <c r="F3153" s="89"/>
      <c r="G3153" s="89"/>
      <c r="H3153" s="88"/>
      <c r="I3153" s="102"/>
    </row>
    <row r="3154" spans="1:9">
      <c r="A3154" s="102"/>
      <c r="B3154" s="102"/>
      <c r="C3154" s="102"/>
      <c r="D3154" s="102"/>
      <c r="E3154" s="102"/>
      <c r="F3154" s="87"/>
      <c r="G3154" s="87"/>
      <c r="H3154" s="88"/>
      <c r="I3154" s="102"/>
    </row>
    <row r="3155" spans="1:9">
      <c r="A3155" s="102"/>
      <c r="B3155" s="102"/>
      <c r="C3155" s="102"/>
      <c r="D3155" s="102"/>
      <c r="E3155" s="102"/>
      <c r="F3155" s="87"/>
      <c r="G3155" s="87"/>
      <c r="H3155" s="88"/>
      <c r="I3155" s="102"/>
    </row>
    <row r="3156" spans="1:9">
      <c r="A3156" s="102"/>
      <c r="B3156" s="102"/>
      <c r="C3156" s="102"/>
      <c r="D3156" s="102"/>
      <c r="E3156" s="102"/>
      <c r="F3156" s="87"/>
      <c r="G3156" s="87"/>
      <c r="H3156" s="88"/>
      <c r="I3156" s="102"/>
    </row>
    <row r="3157" spans="1:9">
      <c r="A3157" s="102"/>
      <c r="B3157" s="102"/>
      <c r="C3157" s="102"/>
      <c r="D3157" s="102"/>
      <c r="E3157" s="102"/>
      <c r="F3157" s="87"/>
      <c r="G3157" s="87"/>
      <c r="H3157" s="88"/>
      <c r="I3157" s="102"/>
    </row>
    <row r="3158" spans="1:9">
      <c r="A3158" s="102"/>
      <c r="B3158" s="102"/>
      <c r="C3158" s="102"/>
      <c r="D3158" s="102"/>
      <c r="E3158" s="102"/>
      <c r="F3158" s="89"/>
      <c r="G3158" s="89"/>
      <c r="H3158" s="88"/>
      <c r="I3158" s="102"/>
    </row>
    <row r="3159" spans="1:9">
      <c r="A3159" s="102"/>
      <c r="B3159" s="102"/>
      <c r="C3159" s="102"/>
      <c r="D3159" s="102"/>
      <c r="E3159" s="102"/>
      <c r="F3159" s="87"/>
      <c r="G3159" s="87"/>
      <c r="H3159" s="88"/>
      <c r="I3159" s="102"/>
    </row>
    <row r="3160" spans="1:9">
      <c r="A3160" s="102"/>
      <c r="B3160" s="102"/>
      <c r="C3160" s="102"/>
      <c r="D3160" s="102"/>
      <c r="E3160" s="102"/>
      <c r="F3160" s="87"/>
      <c r="G3160" s="87"/>
      <c r="H3160" s="88"/>
      <c r="I3160" s="102"/>
    </row>
    <row r="3161" spans="1:9">
      <c r="A3161" s="102"/>
      <c r="B3161" s="102"/>
      <c r="C3161" s="102"/>
      <c r="D3161" s="102"/>
      <c r="E3161" s="102"/>
      <c r="F3161" s="89"/>
      <c r="G3161" s="89"/>
      <c r="H3161" s="88"/>
      <c r="I3161" s="102"/>
    </row>
    <row r="3162" spans="1:9">
      <c r="A3162" s="102"/>
      <c r="B3162" s="102"/>
      <c r="C3162" s="102"/>
      <c r="D3162" s="102"/>
      <c r="E3162" s="102"/>
      <c r="F3162" s="89"/>
      <c r="G3162" s="89"/>
      <c r="H3162" s="90"/>
      <c r="I3162" s="102"/>
    </row>
    <row r="3163" spans="1:9">
      <c r="A3163" s="102"/>
      <c r="B3163" s="102"/>
      <c r="C3163" s="102"/>
      <c r="D3163" s="102"/>
      <c r="E3163" s="102"/>
      <c r="F3163" s="87"/>
      <c r="G3163" s="87"/>
      <c r="H3163" s="88"/>
      <c r="I3163" s="102"/>
    </row>
    <row r="3164" spans="1:9">
      <c r="A3164" s="102"/>
      <c r="B3164" s="102"/>
      <c r="C3164" s="102"/>
      <c r="D3164" s="102"/>
      <c r="E3164" s="102"/>
      <c r="F3164" s="87"/>
      <c r="G3164" s="87"/>
      <c r="H3164" s="88"/>
      <c r="I3164" s="102"/>
    </row>
    <row r="3165" spans="1:9">
      <c r="A3165" s="102"/>
      <c r="B3165" s="102"/>
      <c r="C3165" s="102"/>
      <c r="D3165" s="102"/>
      <c r="E3165" s="102"/>
      <c r="F3165" s="87"/>
      <c r="G3165" s="87"/>
      <c r="H3165" s="88"/>
      <c r="I3165" s="102"/>
    </row>
    <row r="3166" spans="1:9">
      <c r="A3166" s="102"/>
      <c r="B3166" s="102"/>
      <c r="C3166" s="102"/>
      <c r="D3166" s="102"/>
      <c r="E3166" s="102"/>
      <c r="F3166" s="87"/>
      <c r="G3166" s="87"/>
      <c r="H3166" s="88"/>
      <c r="I3166" s="102"/>
    </row>
    <row r="3167" spans="1:9">
      <c r="A3167" s="102"/>
      <c r="B3167" s="102"/>
      <c r="C3167" s="102"/>
      <c r="D3167" s="102"/>
      <c r="E3167" s="102"/>
      <c r="F3167" s="87"/>
      <c r="G3167" s="87"/>
      <c r="H3167" s="88"/>
      <c r="I3167" s="102"/>
    </row>
    <row r="3168" spans="1:9">
      <c r="A3168" s="102"/>
      <c r="B3168" s="102"/>
      <c r="C3168" s="102"/>
      <c r="D3168" s="102"/>
      <c r="E3168" s="102"/>
      <c r="F3168" s="87"/>
      <c r="G3168" s="87"/>
      <c r="H3168" s="88"/>
      <c r="I3168" s="102"/>
    </row>
    <row r="3169" spans="1:9">
      <c r="A3169" s="102"/>
      <c r="B3169" s="102"/>
      <c r="C3169" s="102"/>
      <c r="D3169" s="102"/>
      <c r="E3169" s="102"/>
      <c r="F3169" s="89"/>
      <c r="G3169" s="89"/>
      <c r="H3169" s="88"/>
      <c r="I3169" s="102"/>
    </row>
    <row r="3170" spans="1:9">
      <c r="A3170" s="102"/>
      <c r="B3170" s="102"/>
      <c r="C3170" s="102"/>
      <c r="D3170" s="102"/>
      <c r="E3170" s="102"/>
      <c r="F3170" s="87"/>
      <c r="G3170" s="87"/>
      <c r="H3170" s="88"/>
      <c r="I3170" s="102"/>
    </row>
    <row r="3171" spans="1:9">
      <c r="A3171" s="102"/>
      <c r="B3171" s="102"/>
      <c r="C3171" s="102"/>
      <c r="D3171" s="102"/>
      <c r="E3171" s="102"/>
      <c r="F3171" s="87"/>
      <c r="G3171" s="87"/>
      <c r="H3171" s="88"/>
      <c r="I3171" s="102"/>
    </row>
    <row r="3172" spans="1:9">
      <c r="A3172" s="102"/>
      <c r="B3172" s="102"/>
      <c r="C3172" s="102"/>
      <c r="D3172" s="102"/>
      <c r="E3172" s="102"/>
      <c r="F3172" s="89"/>
      <c r="G3172" s="89"/>
      <c r="H3172" s="88"/>
      <c r="I3172" s="102"/>
    </row>
    <row r="3173" spans="1:9">
      <c r="A3173" s="102"/>
      <c r="B3173" s="102"/>
      <c r="C3173" s="102"/>
      <c r="D3173" s="102"/>
      <c r="E3173" s="102"/>
      <c r="F3173" s="87"/>
      <c r="G3173" s="87"/>
      <c r="H3173" s="88"/>
      <c r="I3173" s="102"/>
    </row>
    <row r="3174" spans="1:9">
      <c r="A3174" s="102"/>
      <c r="B3174" s="102"/>
      <c r="C3174" s="102"/>
      <c r="D3174" s="102"/>
      <c r="E3174" s="102"/>
      <c r="F3174" s="87"/>
      <c r="G3174" s="87"/>
      <c r="H3174" s="88"/>
      <c r="I3174" s="102"/>
    </row>
    <row r="3175" spans="1:9">
      <c r="A3175" s="102"/>
      <c r="B3175" s="102"/>
      <c r="C3175" s="102"/>
      <c r="D3175" s="102"/>
      <c r="E3175" s="102"/>
      <c r="F3175" s="87"/>
      <c r="G3175" s="87"/>
      <c r="H3175" s="88"/>
      <c r="I3175" s="102"/>
    </row>
    <row r="3176" spans="1:9">
      <c r="A3176" s="102"/>
      <c r="B3176" s="102"/>
      <c r="C3176" s="102"/>
      <c r="D3176" s="102"/>
      <c r="E3176" s="102"/>
      <c r="F3176" s="87"/>
      <c r="G3176" s="87"/>
      <c r="H3176" s="88"/>
      <c r="I3176" s="102"/>
    </row>
    <row r="3177" spans="1:9">
      <c r="A3177" s="102"/>
      <c r="B3177" s="102"/>
      <c r="C3177" s="102"/>
      <c r="D3177" s="102"/>
      <c r="E3177" s="102"/>
      <c r="F3177" s="89"/>
      <c r="G3177" s="89"/>
      <c r="H3177" s="88"/>
      <c r="I3177" s="102"/>
    </row>
    <row r="3178" spans="1:9">
      <c r="A3178" s="102"/>
      <c r="B3178" s="102"/>
      <c r="C3178" s="102"/>
      <c r="D3178" s="102"/>
      <c r="E3178" s="102"/>
      <c r="F3178" s="87"/>
      <c r="G3178" s="87"/>
      <c r="H3178" s="88"/>
      <c r="I3178" s="102"/>
    </row>
    <row r="3179" spans="1:9">
      <c r="A3179" s="102"/>
      <c r="B3179" s="102"/>
      <c r="C3179" s="102"/>
      <c r="D3179" s="102"/>
      <c r="E3179" s="102"/>
      <c r="F3179" s="89"/>
      <c r="G3179" s="89"/>
      <c r="H3179" s="88"/>
      <c r="I3179" s="102"/>
    </row>
    <row r="3180" spans="1:9">
      <c r="A3180" s="102"/>
      <c r="B3180" s="102"/>
      <c r="C3180" s="102"/>
      <c r="D3180" s="102"/>
      <c r="E3180" s="102"/>
      <c r="F3180" s="87"/>
      <c r="G3180" s="87"/>
      <c r="H3180" s="88"/>
      <c r="I3180" s="102"/>
    </row>
    <row r="3181" spans="1:9">
      <c r="A3181" s="102"/>
      <c r="B3181" s="102"/>
      <c r="C3181" s="102"/>
      <c r="D3181" s="102"/>
      <c r="E3181" s="102"/>
      <c r="F3181" s="87"/>
      <c r="G3181" s="87"/>
      <c r="H3181" s="88"/>
      <c r="I3181" s="102"/>
    </row>
    <row r="3182" spans="1:9">
      <c r="A3182" s="102"/>
      <c r="B3182" s="102"/>
      <c r="C3182" s="102"/>
      <c r="D3182" s="102"/>
      <c r="E3182" s="102"/>
      <c r="F3182" s="87"/>
      <c r="G3182" s="87"/>
      <c r="H3182" s="88"/>
      <c r="I3182" s="102"/>
    </row>
    <row r="3183" spans="1:9">
      <c r="A3183" s="102"/>
      <c r="B3183" s="102"/>
      <c r="C3183" s="102"/>
      <c r="D3183" s="102"/>
      <c r="E3183" s="102"/>
      <c r="F3183" s="87"/>
      <c r="G3183" s="87"/>
      <c r="H3183" s="88"/>
      <c r="I3183" s="102"/>
    </row>
    <row r="3184" spans="1:9">
      <c r="A3184" s="102"/>
      <c r="B3184" s="102"/>
      <c r="C3184" s="102"/>
      <c r="D3184" s="102"/>
      <c r="E3184" s="102"/>
      <c r="F3184" s="189"/>
      <c r="G3184" s="189"/>
      <c r="H3184" s="189"/>
      <c r="I3184" s="102"/>
    </row>
    <row r="3185" spans="1:85">
      <c r="A3185" s="102"/>
      <c r="B3185" s="102"/>
      <c r="C3185" s="102"/>
      <c r="D3185" s="102"/>
      <c r="E3185" s="102"/>
      <c r="F3185" s="189"/>
      <c r="G3185" s="189"/>
      <c r="H3185" s="189"/>
      <c r="I3185" s="102"/>
    </row>
    <row r="3186" spans="1:85">
      <c r="A3186" s="102"/>
      <c r="B3186" s="102"/>
      <c r="C3186" s="102"/>
      <c r="D3186" s="102"/>
      <c r="E3186" s="102"/>
      <c r="F3186" s="87"/>
      <c r="G3186" s="87"/>
      <c r="H3186" s="88"/>
      <c r="I3186" s="102"/>
    </row>
    <row r="3187" spans="1:85">
      <c r="A3187" s="102"/>
      <c r="B3187" s="102"/>
      <c r="C3187" s="102"/>
      <c r="D3187" s="102"/>
      <c r="E3187" s="102"/>
      <c r="F3187" s="189"/>
      <c r="G3187" s="189"/>
      <c r="H3187" s="189"/>
      <c r="I3187" s="102"/>
    </row>
    <row r="3188" spans="1:85">
      <c r="A3188" s="102"/>
      <c r="B3188" s="102"/>
      <c r="C3188" s="102"/>
      <c r="D3188" s="102"/>
      <c r="E3188" s="102"/>
      <c r="F3188" s="87"/>
      <c r="G3188" s="87"/>
      <c r="H3188" s="88"/>
      <c r="I3188" s="102"/>
    </row>
    <row r="3189" spans="1:85">
      <c r="A3189" s="102"/>
      <c r="B3189" s="102"/>
      <c r="C3189" s="102"/>
      <c r="D3189" s="102"/>
      <c r="E3189" s="102"/>
      <c r="F3189" s="87"/>
      <c r="G3189" s="87"/>
      <c r="H3189" s="88"/>
      <c r="I3189" s="102"/>
    </row>
    <row r="3190" spans="1:85">
      <c r="A3190" s="102"/>
      <c r="B3190" s="102"/>
      <c r="C3190" s="102"/>
      <c r="D3190" s="102"/>
      <c r="E3190" s="102"/>
      <c r="F3190" s="87"/>
      <c r="G3190" s="87"/>
      <c r="H3190" s="88"/>
      <c r="I3190" s="102"/>
    </row>
    <row r="3191" spans="1:85">
      <c r="A3191" s="102"/>
      <c r="B3191" s="102"/>
      <c r="C3191" s="102"/>
      <c r="D3191" s="102"/>
      <c r="E3191" s="102"/>
      <c r="F3191" s="87"/>
      <c r="G3191" s="87"/>
      <c r="H3191" s="88"/>
      <c r="I3191" s="102"/>
    </row>
    <row r="3192" spans="1:85">
      <c r="A3192" s="102"/>
      <c r="B3192" s="102"/>
      <c r="C3192" s="102"/>
      <c r="D3192" s="102"/>
      <c r="E3192" s="102"/>
      <c r="F3192" s="89"/>
      <c r="G3192" s="89"/>
      <c r="H3192" s="88"/>
      <c r="I3192" s="102"/>
      <c r="N3192" s="95"/>
      <c r="O3192" s="95"/>
      <c r="P3192" s="95"/>
      <c r="Q3192" s="95"/>
      <c r="R3192" s="95"/>
      <c r="S3192" s="95"/>
      <c r="T3192" s="95"/>
      <c r="U3192" s="95"/>
      <c r="V3192" s="95"/>
      <c r="W3192" s="95"/>
      <c r="X3192" s="95"/>
      <c r="Y3192" s="95"/>
      <c r="Z3192" s="95"/>
      <c r="AA3192" s="95"/>
      <c r="AB3192" s="95"/>
      <c r="AC3192" s="95"/>
      <c r="AD3192" s="95"/>
      <c r="AE3192" s="95"/>
      <c r="AF3192" s="95"/>
      <c r="AG3192" s="95"/>
      <c r="AH3192" s="95"/>
      <c r="AI3192" s="95"/>
      <c r="AJ3192" s="95"/>
      <c r="AK3192" s="95"/>
      <c r="AL3192" s="95"/>
      <c r="AM3192" s="95"/>
      <c r="AN3192" s="95"/>
      <c r="AO3192" s="95"/>
      <c r="AP3192" s="95"/>
      <c r="AQ3192" s="95"/>
      <c r="AR3192" s="95"/>
      <c r="AS3192" s="95"/>
      <c r="AT3192" s="95"/>
      <c r="AU3192" s="95"/>
      <c r="AV3192" s="95"/>
      <c r="AW3192" s="95"/>
      <c r="AX3192" s="95"/>
      <c r="AY3192" s="95"/>
      <c r="AZ3192" s="95"/>
      <c r="BA3192" s="95"/>
      <c r="BB3192" s="95"/>
      <c r="BC3192" s="95"/>
      <c r="BD3192" s="95"/>
      <c r="BE3192" s="95"/>
      <c r="BF3192" s="95"/>
      <c r="BG3192" s="95"/>
      <c r="BH3192" s="95"/>
      <c r="BI3192" s="95"/>
      <c r="BJ3192" s="95"/>
      <c r="BK3192" s="95"/>
      <c r="BL3192" s="95"/>
      <c r="BM3192" s="95"/>
      <c r="BN3192" s="95"/>
      <c r="BO3192" s="95"/>
      <c r="BP3192" s="95"/>
      <c r="BQ3192" s="95"/>
      <c r="BR3192" s="95"/>
      <c r="BS3192" s="95"/>
      <c r="BT3192" s="95"/>
      <c r="BU3192" s="95"/>
      <c r="BV3192" s="95"/>
      <c r="BW3192" s="95"/>
      <c r="BX3192" s="95"/>
      <c r="BY3192" s="95"/>
      <c r="BZ3192" s="95"/>
      <c r="CA3192" s="95"/>
      <c r="CB3192" s="95"/>
      <c r="CC3192" s="95"/>
      <c r="CD3192" s="95"/>
      <c r="CE3192" s="95"/>
      <c r="CF3192" s="95"/>
      <c r="CG3192" s="95"/>
    </row>
    <row r="3193" spans="1:85">
      <c r="A3193" s="102"/>
      <c r="B3193" s="102"/>
      <c r="C3193" s="102"/>
      <c r="D3193" s="102"/>
      <c r="E3193" s="102"/>
      <c r="F3193" s="89"/>
      <c r="G3193" s="89"/>
      <c r="H3193" s="88"/>
      <c r="I3193" s="102"/>
      <c r="L3193" s="95"/>
      <c r="M3193" s="95"/>
    </row>
    <row r="3194" spans="1:85">
      <c r="A3194" s="102"/>
      <c r="B3194" s="102"/>
      <c r="C3194" s="102"/>
      <c r="D3194" s="102"/>
      <c r="E3194" s="102"/>
      <c r="F3194" s="89"/>
      <c r="G3194" s="89"/>
      <c r="H3194" s="88"/>
      <c r="I3194" s="102"/>
    </row>
    <row r="3195" spans="1:85">
      <c r="A3195" s="102"/>
      <c r="B3195" s="102"/>
      <c r="C3195" s="102"/>
      <c r="D3195" s="102"/>
      <c r="E3195" s="102"/>
      <c r="F3195" s="89"/>
      <c r="G3195" s="89"/>
      <c r="H3195" s="88"/>
      <c r="I3195" s="102"/>
    </row>
    <row r="3196" spans="1:85">
      <c r="A3196" s="102"/>
      <c r="B3196" s="102"/>
      <c r="C3196" s="102"/>
      <c r="D3196" s="102"/>
      <c r="E3196" s="102"/>
      <c r="F3196" s="89"/>
      <c r="G3196" s="89"/>
      <c r="H3196" s="89"/>
      <c r="I3196" s="102"/>
    </row>
    <row r="3197" spans="1:85">
      <c r="A3197" s="102"/>
      <c r="B3197" s="102"/>
      <c r="C3197" s="102"/>
      <c r="D3197" s="102"/>
      <c r="E3197" s="102"/>
      <c r="F3197" s="87"/>
      <c r="G3197" s="87"/>
      <c r="H3197" s="88"/>
      <c r="I3197" s="102"/>
    </row>
    <row r="3198" spans="1:85">
      <c r="A3198" s="102"/>
      <c r="B3198" s="102"/>
      <c r="C3198" s="102"/>
      <c r="D3198" s="102"/>
      <c r="E3198" s="102"/>
      <c r="F3198" s="87"/>
      <c r="G3198" s="87"/>
      <c r="H3198" s="88"/>
      <c r="I3198" s="102"/>
      <c r="N3198" s="95"/>
      <c r="O3198" s="95"/>
      <c r="P3198" s="95"/>
      <c r="Q3198" s="95"/>
      <c r="R3198" s="95"/>
      <c r="S3198" s="95"/>
      <c r="T3198" s="95"/>
      <c r="U3198" s="95"/>
      <c r="V3198" s="95"/>
      <c r="W3198" s="95"/>
      <c r="X3198" s="95"/>
      <c r="Y3198" s="95"/>
      <c r="Z3198" s="95"/>
      <c r="AA3198" s="95"/>
      <c r="AB3198" s="95"/>
      <c r="AC3198" s="95"/>
      <c r="AD3198" s="95"/>
      <c r="AE3198" s="95"/>
      <c r="AF3198" s="95"/>
      <c r="AG3198" s="95"/>
      <c r="AH3198" s="95"/>
      <c r="AI3198" s="95"/>
      <c r="AJ3198" s="95"/>
      <c r="AK3198" s="95"/>
      <c r="AL3198" s="95"/>
      <c r="AM3198" s="95"/>
      <c r="AN3198" s="95"/>
      <c r="AO3198" s="95"/>
      <c r="AP3198" s="95"/>
      <c r="AQ3198" s="95"/>
      <c r="AR3198" s="95"/>
      <c r="AS3198" s="95"/>
      <c r="AT3198" s="95"/>
      <c r="AU3198" s="95"/>
      <c r="AV3198" s="95"/>
      <c r="AW3198" s="95"/>
      <c r="AX3198" s="95"/>
      <c r="AY3198" s="95"/>
      <c r="AZ3198" s="95"/>
      <c r="BA3198" s="95"/>
      <c r="BB3198" s="95"/>
      <c r="BC3198" s="95"/>
      <c r="BD3198" s="95"/>
      <c r="BE3198" s="95"/>
      <c r="BF3198" s="95"/>
      <c r="BG3198" s="95"/>
      <c r="BH3198" s="95"/>
      <c r="BI3198" s="95"/>
      <c r="BJ3198" s="95"/>
      <c r="BK3198" s="95"/>
      <c r="BL3198" s="95"/>
      <c r="BM3198" s="95"/>
      <c r="BN3198" s="95"/>
      <c r="BO3198" s="95"/>
      <c r="BP3198" s="95"/>
      <c r="BQ3198" s="95"/>
      <c r="BR3198" s="95"/>
      <c r="BS3198" s="95"/>
      <c r="BT3198" s="95"/>
      <c r="BU3198" s="95"/>
      <c r="BV3198" s="95"/>
      <c r="BW3198" s="95"/>
      <c r="BX3198" s="95"/>
      <c r="BY3198" s="95"/>
      <c r="BZ3198" s="95"/>
      <c r="CA3198" s="95"/>
      <c r="CB3198" s="95"/>
      <c r="CC3198" s="95"/>
      <c r="CD3198" s="95"/>
      <c r="CE3198" s="95"/>
      <c r="CF3198" s="95"/>
      <c r="CG3198" s="95"/>
    </row>
    <row r="3199" spans="1:85">
      <c r="A3199" s="102"/>
      <c r="B3199" s="102"/>
      <c r="C3199" s="102"/>
      <c r="D3199" s="102"/>
      <c r="E3199" s="102"/>
      <c r="F3199" s="89"/>
      <c r="G3199" s="89"/>
      <c r="H3199" s="88"/>
      <c r="I3199" s="102"/>
      <c r="L3199" s="95"/>
      <c r="M3199" s="95"/>
    </row>
    <row r="3200" spans="1:85">
      <c r="A3200" s="102"/>
      <c r="B3200" s="102"/>
      <c r="C3200" s="102"/>
      <c r="D3200" s="102"/>
      <c r="E3200" s="102"/>
      <c r="F3200" s="87"/>
      <c r="G3200" s="87"/>
      <c r="H3200" s="88"/>
      <c r="I3200" s="102"/>
    </row>
    <row r="3201" spans="1:9">
      <c r="A3201" s="102"/>
      <c r="B3201" s="102"/>
      <c r="C3201" s="102"/>
      <c r="D3201" s="102"/>
      <c r="E3201" s="102"/>
      <c r="F3201" s="89"/>
      <c r="G3201" s="89"/>
      <c r="H3201" s="88"/>
      <c r="I3201" s="102"/>
    </row>
    <row r="3202" spans="1:9">
      <c r="A3202" s="102"/>
      <c r="B3202" s="102"/>
      <c r="C3202" s="102"/>
      <c r="D3202" s="102"/>
      <c r="E3202" s="102"/>
      <c r="F3202" s="87"/>
      <c r="G3202" s="87"/>
      <c r="H3202" s="88"/>
      <c r="I3202" s="102"/>
    </row>
    <row r="3203" spans="1:9">
      <c r="A3203" s="102"/>
      <c r="B3203" s="102"/>
      <c r="C3203" s="102"/>
      <c r="D3203" s="102"/>
      <c r="E3203" s="102"/>
      <c r="F3203" s="89"/>
      <c r="G3203" s="89"/>
      <c r="H3203" s="88"/>
      <c r="I3203" s="102"/>
    </row>
    <row r="3204" spans="1:9">
      <c r="A3204" s="102"/>
      <c r="B3204" s="102"/>
      <c r="C3204" s="102"/>
      <c r="D3204" s="102"/>
      <c r="E3204" s="102"/>
      <c r="F3204" s="87"/>
      <c r="G3204" s="87"/>
      <c r="H3204" s="88"/>
      <c r="I3204" s="102"/>
    </row>
    <row r="3205" spans="1:9">
      <c r="A3205" s="102"/>
      <c r="B3205" s="102"/>
      <c r="C3205" s="102"/>
      <c r="D3205" s="102"/>
      <c r="E3205" s="102"/>
      <c r="F3205" s="87"/>
      <c r="G3205" s="87"/>
      <c r="H3205" s="88"/>
      <c r="I3205" s="102"/>
    </row>
    <row r="3206" spans="1:9">
      <c r="A3206" s="102"/>
      <c r="B3206" s="102"/>
      <c r="C3206" s="102"/>
      <c r="D3206" s="102"/>
      <c r="E3206" s="102"/>
      <c r="F3206" s="87"/>
      <c r="G3206" s="87"/>
      <c r="H3206" s="88"/>
      <c r="I3206" s="102"/>
    </row>
    <row r="3207" spans="1:9">
      <c r="A3207" s="102"/>
      <c r="B3207" s="102"/>
      <c r="C3207" s="102"/>
      <c r="D3207" s="102"/>
      <c r="E3207" s="102"/>
      <c r="F3207" s="87"/>
      <c r="G3207" s="87"/>
      <c r="H3207" s="88"/>
      <c r="I3207" s="102"/>
    </row>
    <row r="3208" spans="1:9">
      <c r="A3208" s="102"/>
      <c r="B3208" s="102"/>
      <c r="C3208" s="102"/>
      <c r="D3208" s="102"/>
      <c r="E3208" s="102"/>
      <c r="F3208" s="87"/>
      <c r="G3208" s="87"/>
      <c r="H3208" s="88"/>
      <c r="I3208" s="102"/>
    </row>
    <row r="3209" spans="1:9">
      <c r="A3209" s="102"/>
      <c r="B3209" s="102"/>
      <c r="C3209" s="102"/>
      <c r="D3209" s="102"/>
      <c r="E3209" s="102"/>
      <c r="F3209" s="87"/>
      <c r="G3209" s="87"/>
      <c r="H3209" s="88"/>
      <c r="I3209" s="102"/>
    </row>
    <row r="3210" spans="1:9">
      <c r="A3210" s="102"/>
      <c r="B3210" s="102"/>
      <c r="C3210" s="102"/>
      <c r="D3210" s="102"/>
      <c r="E3210" s="102"/>
      <c r="F3210" s="89"/>
      <c r="G3210" s="89"/>
      <c r="H3210" s="88"/>
      <c r="I3210" s="102"/>
    </row>
    <row r="3211" spans="1:9">
      <c r="A3211" s="102"/>
      <c r="B3211" s="102"/>
      <c r="C3211" s="102"/>
      <c r="D3211" s="102"/>
      <c r="E3211" s="102"/>
      <c r="F3211" s="89"/>
      <c r="G3211" s="89"/>
      <c r="H3211" s="88"/>
      <c r="I3211" s="102"/>
    </row>
    <row r="3212" spans="1:9">
      <c r="A3212" s="102"/>
      <c r="B3212" s="102"/>
      <c r="C3212" s="102"/>
      <c r="D3212" s="102"/>
      <c r="E3212" s="102"/>
      <c r="F3212" s="89"/>
      <c r="G3212" s="89"/>
      <c r="H3212" s="88"/>
      <c r="I3212" s="102"/>
    </row>
    <row r="3213" spans="1:9">
      <c r="A3213" s="102"/>
      <c r="B3213" s="102"/>
      <c r="C3213" s="102"/>
      <c r="D3213" s="102"/>
      <c r="E3213" s="102"/>
      <c r="F3213" s="87"/>
      <c r="G3213" s="87"/>
      <c r="H3213" s="88"/>
      <c r="I3213" s="102"/>
    </row>
    <row r="3214" spans="1:9">
      <c r="A3214" s="102"/>
      <c r="B3214" s="102"/>
      <c r="C3214" s="102"/>
      <c r="D3214" s="102"/>
      <c r="E3214" s="102"/>
      <c r="F3214" s="87"/>
      <c r="G3214" s="87"/>
      <c r="H3214" s="88"/>
      <c r="I3214" s="102"/>
    </row>
    <row r="3215" spans="1:9">
      <c r="A3215" s="102"/>
      <c r="B3215" s="102"/>
      <c r="C3215" s="102"/>
      <c r="D3215" s="102"/>
      <c r="E3215" s="102"/>
      <c r="F3215" s="87"/>
      <c r="G3215" s="87"/>
      <c r="H3215" s="88"/>
      <c r="I3215" s="102"/>
    </row>
    <row r="3216" spans="1:9">
      <c r="A3216" s="102"/>
      <c r="B3216" s="102"/>
      <c r="C3216" s="102"/>
      <c r="D3216" s="102"/>
      <c r="E3216" s="102"/>
      <c r="F3216" s="89"/>
      <c r="G3216" s="89"/>
      <c r="H3216" s="88"/>
      <c r="I3216" s="102"/>
    </row>
    <row r="3217" spans="1:9">
      <c r="A3217" s="102"/>
      <c r="B3217" s="102"/>
      <c r="C3217" s="102"/>
      <c r="D3217" s="102"/>
      <c r="E3217" s="102"/>
      <c r="F3217" s="87"/>
      <c r="G3217" s="87"/>
      <c r="H3217" s="88"/>
      <c r="I3217" s="102"/>
    </row>
    <row r="3218" spans="1:9">
      <c r="A3218" s="102"/>
      <c r="B3218" s="102"/>
      <c r="C3218" s="102"/>
      <c r="D3218" s="102"/>
      <c r="E3218" s="102"/>
      <c r="F3218" s="89"/>
      <c r="G3218" s="89"/>
      <c r="H3218" s="88"/>
      <c r="I3218" s="102"/>
    </row>
    <row r="3219" spans="1:9">
      <c r="A3219" s="102"/>
      <c r="B3219" s="102"/>
      <c r="C3219" s="102"/>
      <c r="D3219" s="102"/>
      <c r="E3219" s="102"/>
      <c r="F3219" s="87"/>
      <c r="G3219" s="87"/>
      <c r="H3219" s="88"/>
      <c r="I3219" s="102"/>
    </row>
    <row r="3220" spans="1:9">
      <c r="A3220" s="102"/>
      <c r="B3220" s="102"/>
      <c r="C3220" s="102"/>
      <c r="D3220" s="102"/>
      <c r="E3220" s="102"/>
      <c r="F3220" s="89"/>
      <c r="G3220" s="89"/>
      <c r="H3220" s="88"/>
      <c r="I3220" s="102"/>
    </row>
    <row r="3221" spans="1:9">
      <c r="A3221" s="102"/>
      <c r="B3221" s="102"/>
      <c r="C3221" s="102"/>
      <c r="D3221" s="102"/>
      <c r="E3221" s="102"/>
      <c r="F3221" s="87"/>
      <c r="G3221" s="87"/>
      <c r="H3221" s="88"/>
      <c r="I3221" s="102"/>
    </row>
    <row r="3222" spans="1:9">
      <c r="A3222" s="102"/>
      <c r="B3222" s="102"/>
      <c r="C3222" s="102"/>
      <c r="D3222" s="102"/>
      <c r="E3222" s="102"/>
      <c r="F3222" s="89"/>
      <c r="G3222" s="89"/>
      <c r="H3222" s="88"/>
      <c r="I3222" s="102"/>
    </row>
    <row r="3223" spans="1:9">
      <c r="A3223" s="102"/>
      <c r="B3223" s="102"/>
      <c r="C3223" s="102"/>
      <c r="D3223" s="102"/>
      <c r="E3223" s="102"/>
      <c r="F3223" s="87"/>
      <c r="G3223" s="87"/>
      <c r="H3223" s="88"/>
      <c r="I3223" s="102"/>
    </row>
    <row r="3224" spans="1:9">
      <c r="A3224" s="102"/>
      <c r="B3224" s="102"/>
      <c r="C3224" s="102"/>
      <c r="D3224" s="102"/>
      <c r="E3224" s="102"/>
      <c r="F3224" s="87"/>
      <c r="G3224" s="87"/>
      <c r="H3224" s="88"/>
      <c r="I3224" s="102"/>
    </row>
    <row r="3225" spans="1:9">
      <c r="A3225" s="102"/>
      <c r="B3225" s="102"/>
      <c r="C3225" s="102"/>
      <c r="D3225" s="102"/>
      <c r="E3225" s="102"/>
      <c r="F3225" s="89"/>
      <c r="G3225" s="89"/>
      <c r="H3225" s="88"/>
      <c r="I3225" s="102"/>
    </row>
    <row r="3226" spans="1:9">
      <c r="A3226" s="102"/>
      <c r="B3226" s="102"/>
      <c r="C3226" s="102"/>
      <c r="D3226" s="102"/>
      <c r="E3226" s="102"/>
      <c r="F3226" s="87"/>
      <c r="G3226" s="87"/>
      <c r="H3226" s="88"/>
      <c r="I3226" s="102"/>
    </row>
    <row r="3227" spans="1:9">
      <c r="A3227" s="102"/>
      <c r="B3227" s="102"/>
      <c r="C3227" s="102"/>
      <c r="D3227" s="102"/>
      <c r="E3227" s="102"/>
      <c r="F3227" s="87"/>
      <c r="G3227" s="87"/>
      <c r="H3227" s="88"/>
      <c r="I3227" s="102"/>
    </row>
    <row r="3228" spans="1:9">
      <c r="A3228" s="102"/>
      <c r="B3228" s="102"/>
      <c r="C3228" s="102"/>
      <c r="D3228" s="102"/>
      <c r="E3228" s="102"/>
      <c r="F3228" s="89"/>
      <c r="G3228" s="89"/>
      <c r="H3228" s="88"/>
      <c r="I3228" s="102"/>
    </row>
    <row r="3229" spans="1:9">
      <c r="A3229" s="102"/>
      <c r="B3229" s="102"/>
      <c r="C3229" s="102"/>
      <c r="D3229" s="102"/>
      <c r="E3229" s="102"/>
      <c r="F3229" s="89"/>
      <c r="G3229" s="89"/>
      <c r="H3229" s="88"/>
      <c r="I3229" s="102"/>
    </row>
    <row r="3230" spans="1:9">
      <c r="A3230" s="102"/>
      <c r="B3230" s="102"/>
      <c r="C3230" s="102"/>
      <c r="D3230" s="102"/>
      <c r="E3230" s="102"/>
      <c r="F3230" s="87"/>
      <c r="G3230" s="87"/>
      <c r="H3230" s="88"/>
      <c r="I3230" s="102"/>
    </row>
    <row r="3231" spans="1:9">
      <c r="A3231" s="102"/>
      <c r="B3231" s="102"/>
      <c r="C3231" s="102"/>
      <c r="D3231" s="102"/>
      <c r="E3231" s="102"/>
      <c r="F3231" s="87"/>
      <c r="G3231" s="87"/>
      <c r="H3231" s="88"/>
      <c r="I3231" s="102"/>
    </row>
    <row r="3232" spans="1:9">
      <c r="A3232" s="102"/>
      <c r="B3232" s="102"/>
      <c r="C3232" s="102"/>
      <c r="D3232" s="102"/>
      <c r="E3232" s="102"/>
      <c r="F3232" s="87"/>
      <c r="G3232" s="87"/>
      <c r="H3232" s="88"/>
      <c r="I3232" s="102"/>
    </row>
    <row r="3233" spans="1:9">
      <c r="A3233" s="102"/>
      <c r="B3233" s="102"/>
      <c r="C3233" s="102"/>
      <c r="D3233" s="102"/>
      <c r="E3233" s="102"/>
      <c r="F3233" s="87"/>
      <c r="G3233" s="87"/>
      <c r="H3233" s="88"/>
      <c r="I3233" s="102"/>
    </row>
    <row r="3234" spans="1:9">
      <c r="A3234" s="102"/>
      <c r="B3234" s="102"/>
      <c r="C3234" s="102"/>
      <c r="D3234" s="102"/>
      <c r="E3234" s="102"/>
      <c r="F3234" s="87"/>
      <c r="G3234" s="87"/>
      <c r="H3234" s="88"/>
      <c r="I3234" s="102"/>
    </row>
    <row r="3235" spans="1:9">
      <c r="A3235" s="102"/>
      <c r="B3235" s="102"/>
      <c r="C3235" s="102"/>
      <c r="D3235" s="102"/>
      <c r="E3235" s="102"/>
      <c r="F3235" s="89"/>
      <c r="G3235" s="89"/>
      <c r="H3235" s="88"/>
      <c r="I3235" s="102"/>
    </row>
    <row r="3236" spans="1:9">
      <c r="A3236" s="102"/>
      <c r="B3236" s="102"/>
      <c r="C3236" s="102"/>
      <c r="D3236" s="102"/>
      <c r="E3236" s="102"/>
      <c r="F3236" s="87"/>
      <c r="G3236" s="87"/>
      <c r="H3236" s="88"/>
      <c r="I3236" s="102"/>
    </row>
    <row r="3237" spans="1:9">
      <c r="A3237" s="102"/>
      <c r="B3237" s="102"/>
      <c r="C3237" s="102"/>
      <c r="D3237" s="102"/>
      <c r="E3237" s="102"/>
      <c r="F3237" s="89"/>
      <c r="G3237" s="89"/>
      <c r="H3237" s="88"/>
      <c r="I3237" s="102"/>
    </row>
    <row r="3238" spans="1:9">
      <c r="A3238" s="102"/>
      <c r="B3238" s="102"/>
      <c r="C3238" s="102"/>
      <c r="D3238" s="102"/>
      <c r="E3238" s="102"/>
      <c r="F3238" s="89"/>
      <c r="G3238" s="89"/>
      <c r="H3238" s="88"/>
      <c r="I3238" s="102"/>
    </row>
    <row r="3239" spans="1:9">
      <c r="A3239" s="102"/>
      <c r="B3239" s="102"/>
      <c r="C3239" s="102"/>
      <c r="D3239" s="102"/>
      <c r="E3239" s="102"/>
      <c r="F3239" s="87"/>
      <c r="G3239" s="87"/>
      <c r="H3239" s="88"/>
      <c r="I3239" s="102"/>
    </row>
    <row r="3240" spans="1:9">
      <c r="A3240" s="102"/>
      <c r="B3240" s="102"/>
      <c r="C3240" s="102"/>
      <c r="D3240" s="102"/>
      <c r="E3240" s="102"/>
      <c r="F3240" s="87"/>
      <c r="G3240" s="87"/>
      <c r="H3240" s="88"/>
      <c r="I3240" s="102"/>
    </row>
    <row r="3241" spans="1:9">
      <c r="A3241" s="102"/>
      <c r="B3241" s="102"/>
      <c r="C3241" s="102"/>
      <c r="D3241" s="102"/>
      <c r="E3241" s="102"/>
      <c r="F3241" s="87"/>
      <c r="G3241" s="87"/>
      <c r="H3241" s="88"/>
      <c r="I3241" s="102"/>
    </row>
    <row r="3242" spans="1:9">
      <c r="A3242" s="102"/>
      <c r="B3242" s="102"/>
      <c r="C3242" s="102"/>
      <c r="D3242" s="102"/>
      <c r="E3242" s="102"/>
      <c r="F3242" s="87"/>
      <c r="G3242" s="87"/>
      <c r="H3242" s="88"/>
      <c r="I3242" s="102"/>
    </row>
    <row r="3243" spans="1:9">
      <c r="A3243" s="102"/>
      <c r="B3243" s="102"/>
      <c r="C3243" s="102"/>
      <c r="D3243" s="102"/>
      <c r="E3243" s="102"/>
      <c r="F3243" s="89"/>
      <c r="G3243" s="89"/>
      <c r="H3243" s="88"/>
      <c r="I3243" s="102"/>
    </row>
    <row r="3244" spans="1:9">
      <c r="A3244" s="102"/>
      <c r="B3244" s="102"/>
      <c r="C3244" s="102"/>
      <c r="D3244" s="102"/>
      <c r="E3244" s="102"/>
      <c r="F3244" s="87"/>
      <c r="G3244" s="87"/>
      <c r="H3244" s="88"/>
      <c r="I3244" s="102"/>
    </row>
    <row r="3245" spans="1:9">
      <c r="A3245" s="102"/>
      <c r="B3245" s="102"/>
      <c r="C3245" s="102"/>
      <c r="D3245" s="102"/>
      <c r="E3245" s="102"/>
      <c r="F3245" s="87"/>
      <c r="G3245" s="87"/>
      <c r="H3245" s="88"/>
      <c r="I3245" s="102"/>
    </row>
    <row r="3246" spans="1:9">
      <c r="A3246" s="102"/>
      <c r="B3246" s="102"/>
      <c r="C3246" s="102"/>
      <c r="D3246" s="102"/>
      <c r="E3246" s="102"/>
      <c r="F3246" s="87"/>
      <c r="G3246" s="87"/>
      <c r="H3246" s="88"/>
      <c r="I3246" s="102"/>
    </row>
    <row r="3247" spans="1:9">
      <c r="A3247" s="102"/>
      <c r="B3247" s="102"/>
      <c r="C3247" s="102"/>
      <c r="D3247" s="102"/>
      <c r="E3247" s="102"/>
      <c r="F3247" s="89"/>
      <c r="G3247" s="89"/>
      <c r="H3247" s="88"/>
      <c r="I3247" s="102"/>
    </row>
    <row r="3248" spans="1:9">
      <c r="A3248" s="102"/>
      <c r="B3248" s="102"/>
      <c r="C3248" s="102"/>
      <c r="D3248" s="102"/>
      <c r="E3248" s="102"/>
      <c r="F3248" s="87"/>
      <c r="G3248" s="87"/>
      <c r="H3248" s="88"/>
      <c r="I3248" s="102"/>
    </row>
    <row r="3249" spans="1:9">
      <c r="A3249" s="102"/>
      <c r="B3249" s="102"/>
      <c r="C3249" s="102"/>
      <c r="D3249" s="102"/>
      <c r="E3249" s="102"/>
      <c r="F3249" s="87"/>
      <c r="G3249" s="87"/>
      <c r="H3249" s="88"/>
      <c r="I3249" s="102"/>
    </row>
    <row r="3250" spans="1:9">
      <c r="A3250" s="102"/>
      <c r="B3250" s="102"/>
      <c r="C3250" s="102"/>
      <c r="D3250" s="102"/>
      <c r="E3250" s="102"/>
      <c r="F3250" s="89"/>
      <c r="G3250" s="89"/>
      <c r="H3250" s="88"/>
      <c r="I3250" s="102"/>
    </row>
    <row r="3251" spans="1:9">
      <c r="A3251" s="102"/>
      <c r="B3251" s="102"/>
      <c r="C3251" s="102"/>
      <c r="D3251" s="102"/>
      <c r="E3251" s="102"/>
      <c r="F3251" s="89"/>
      <c r="G3251" s="89"/>
      <c r="H3251" s="88"/>
      <c r="I3251" s="102"/>
    </row>
    <row r="3252" spans="1:9">
      <c r="A3252" s="102"/>
      <c r="B3252" s="102"/>
      <c r="C3252" s="102"/>
      <c r="D3252" s="102"/>
      <c r="E3252" s="102"/>
      <c r="F3252" s="89"/>
      <c r="G3252" s="89"/>
      <c r="H3252" s="88"/>
      <c r="I3252" s="102"/>
    </row>
    <row r="3253" spans="1:9">
      <c r="A3253" s="102"/>
      <c r="B3253" s="102"/>
      <c r="C3253" s="102"/>
      <c r="D3253" s="102"/>
      <c r="E3253" s="102"/>
      <c r="F3253" s="87"/>
      <c r="G3253" s="87"/>
      <c r="H3253" s="88"/>
      <c r="I3253" s="102"/>
    </row>
    <row r="3254" spans="1:9">
      <c r="A3254" s="102"/>
      <c r="B3254" s="102"/>
      <c r="C3254" s="102"/>
      <c r="D3254" s="102"/>
      <c r="E3254" s="102"/>
      <c r="F3254" s="87"/>
      <c r="G3254" s="87"/>
      <c r="H3254" s="88"/>
      <c r="I3254" s="102"/>
    </row>
    <row r="3255" spans="1:9">
      <c r="A3255" s="102"/>
      <c r="B3255" s="102"/>
      <c r="C3255" s="102"/>
      <c r="D3255" s="102"/>
      <c r="E3255" s="102"/>
      <c r="F3255" s="87"/>
      <c r="G3255" s="87"/>
      <c r="H3255" s="88"/>
      <c r="I3255" s="102"/>
    </row>
    <row r="3256" spans="1:9">
      <c r="A3256" s="102"/>
      <c r="B3256" s="102"/>
      <c r="C3256" s="102"/>
      <c r="D3256" s="102"/>
      <c r="E3256" s="102"/>
      <c r="F3256" s="87"/>
      <c r="G3256" s="87"/>
      <c r="H3256" s="88"/>
      <c r="I3256" s="102"/>
    </row>
    <row r="3257" spans="1:9">
      <c r="A3257" s="102"/>
      <c r="B3257" s="102"/>
      <c r="C3257" s="102"/>
      <c r="D3257" s="102"/>
      <c r="E3257" s="102"/>
      <c r="F3257" s="87"/>
      <c r="G3257" s="87"/>
      <c r="H3257" s="88"/>
      <c r="I3257" s="102"/>
    </row>
    <row r="3258" spans="1:9">
      <c r="A3258" s="102"/>
      <c r="B3258" s="102"/>
      <c r="C3258" s="102"/>
      <c r="D3258" s="102"/>
      <c r="E3258" s="102"/>
      <c r="F3258" s="87"/>
      <c r="G3258" s="87"/>
      <c r="H3258" s="88"/>
      <c r="I3258" s="102"/>
    </row>
    <row r="3259" spans="1:9">
      <c r="A3259" s="102"/>
      <c r="B3259" s="102"/>
      <c r="C3259" s="102"/>
      <c r="D3259" s="102"/>
      <c r="E3259" s="102"/>
      <c r="F3259" s="89"/>
      <c r="G3259" s="89"/>
      <c r="H3259" s="90"/>
      <c r="I3259" s="102"/>
    </row>
    <row r="3260" spans="1:9">
      <c r="A3260" s="102"/>
      <c r="B3260" s="102"/>
      <c r="C3260" s="102"/>
      <c r="D3260" s="102"/>
      <c r="E3260" s="102"/>
      <c r="F3260" s="87"/>
      <c r="G3260" s="87"/>
      <c r="H3260" s="88"/>
      <c r="I3260" s="102"/>
    </row>
    <row r="3261" spans="1:9">
      <c r="A3261" s="102"/>
      <c r="B3261" s="102"/>
      <c r="C3261" s="102"/>
      <c r="D3261" s="102"/>
      <c r="E3261" s="102"/>
      <c r="F3261" s="89"/>
      <c r="G3261" s="89"/>
      <c r="H3261" s="90"/>
      <c r="I3261" s="102"/>
    </row>
    <row r="3262" spans="1:9">
      <c r="A3262" s="102"/>
      <c r="B3262" s="102"/>
      <c r="C3262" s="102"/>
      <c r="D3262" s="102"/>
      <c r="E3262" s="102"/>
      <c r="F3262" s="87"/>
      <c r="G3262" s="87"/>
      <c r="H3262" s="88"/>
      <c r="I3262" s="102"/>
    </row>
    <row r="3263" spans="1:9">
      <c r="A3263" s="102"/>
      <c r="B3263" s="102"/>
      <c r="C3263" s="102"/>
      <c r="D3263" s="102"/>
      <c r="E3263" s="102"/>
      <c r="F3263" s="87"/>
      <c r="G3263" s="87"/>
      <c r="H3263" s="88"/>
      <c r="I3263" s="102"/>
    </row>
    <row r="3264" spans="1:9">
      <c r="A3264" s="102"/>
      <c r="B3264" s="102"/>
      <c r="C3264" s="102"/>
      <c r="D3264" s="102"/>
      <c r="E3264" s="102"/>
      <c r="F3264" s="87"/>
      <c r="G3264" s="87"/>
      <c r="H3264" s="88"/>
      <c r="I3264" s="102"/>
    </row>
    <row r="3265" spans="1:9">
      <c r="A3265" s="102"/>
      <c r="B3265" s="102"/>
      <c r="C3265" s="102"/>
      <c r="D3265" s="102"/>
      <c r="E3265" s="102"/>
      <c r="F3265" s="87"/>
      <c r="G3265" s="87"/>
      <c r="H3265" s="88"/>
      <c r="I3265" s="102"/>
    </row>
    <row r="3266" spans="1:9">
      <c r="A3266" s="102"/>
      <c r="B3266" s="102"/>
      <c r="C3266" s="102"/>
      <c r="D3266" s="102"/>
      <c r="E3266" s="102"/>
      <c r="F3266" s="189"/>
      <c r="G3266" s="189"/>
      <c r="H3266" s="88"/>
      <c r="I3266" s="102"/>
    </row>
    <row r="3267" spans="1:9">
      <c r="A3267" s="102"/>
      <c r="B3267" s="102"/>
      <c r="C3267" s="102"/>
      <c r="D3267" s="102"/>
      <c r="E3267" s="102"/>
      <c r="F3267" s="87"/>
      <c r="G3267" s="87"/>
      <c r="H3267" s="88"/>
      <c r="I3267" s="102"/>
    </row>
    <row r="3268" spans="1:9">
      <c r="A3268" s="102"/>
      <c r="B3268" s="102"/>
      <c r="C3268" s="102"/>
      <c r="D3268" s="102"/>
      <c r="E3268" s="102"/>
      <c r="F3268" s="87"/>
      <c r="G3268" s="87"/>
      <c r="H3268" s="88"/>
      <c r="I3268" s="102"/>
    </row>
    <row r="3269" spans="1:9">
      <c r="A3269" s="102"/>
      <c r="B3269" s="102"/>
      <c r="C3269" s="102"/>
      <c r="D3269" s="102"/>
      <c r="E3269" s="102"/>
      <c r="F3269" s="87"/>
      <c r="G3269" s="87"/>
      <c r="H3269" s="88"/>
      <c r="I3269" s="102"/>
    </row>
    <row r="3270" spans="1:9">
      <c r="A3270" s="102"/>
      <c r="B3270" s="102"/>
      <c r="C3270" s="102"/>
      <c r="D3270" s="102"/>
      <c r="E3270" s="102"/>
      <c r="F3270" s="87"/>
      <c r="G3270" s="87"/>
      <c r="H3270" s="88"/>
      <c r="I3270" s="102"/>
    </row>
    <row r="3271" spans="1:9">
      <c r="A3271" s="102"/>
      <c r="B3271" s="102"/>
      <c r="C3271" s="102"/>
      <c r="D3271" s="102"/>
      <c r="E3271" s="102"/>
      <c r="F3271" s="87"/>
      <c r="G3271" s="87"/>
      <c r="H3271" s="88"/>
      <c r="I3271" s="102"/>
    </row>
    <row r="3272" spans="1:9">
      <c r="A3272" s="102"/>
      <c r="B3272" s="102"/>
      <c r="C3272" s="102"/>
      <c r="D3272" s="102"/>
      <c r="E3272" s="102"/>
      <c r="F3272" s="87"/>
      <c r="G3272" s="87"/>
      <c r="H3272" s="88"/>
      <c r="I3272" s="102"/>
    </row>
    <row r="3273" spans="1:9">
      <c r="A3273" s="102"/>
      <c r="B3273" s="102"/>
      <c r="C3273" s="102"/>
      <c r="D3273" s="102"/>
      <c r="E3273" s="102"/>
      <c r="F3273" s="89"/>
      <c r="G3273" s="89"/>
      <c r="H3273" s="88"/>
      <c r="I3273" s="102"/>
    </row>
    <row r="3274" spans="1:9">
      <c r="A3274" s="102"/>
      <c r="B3274" s="102"/>
      <c r="C3274" s="102"/>
      <c r="D3274" s="102"/>
      <c r="E3274" s="102"/>
      <c r="F3274" s="173"/>
      <c r="G3274" s="173"/>
      <c r="H3274" s="88"/>
      <c r="I3274" s="102"/>
    </row>
    <row r="3275" spans="1:9">
      <c r="A3275" s="102"/>
      <c r="B3275" s="102"/>
      <c r="C3275" s="102"/>
      <c r="D3275" s="102"/>
      <c r="E3275" s="102"/>
      <c r="F3275" s="87"/>
      <c r="G3275" s="87"/>
      <c r="H3275" s="88"/>
      <c r="I3275" s="102"/>
    </row>
    <row r="3276" spans="1:9">
      <c r="A3276" s="102"/>
      <c r="B3276" s="102"/>
      <c r="C3276" s="102"/>
      <c r="D3276" s="102"/>
      <c r="E3276" s="102"/>
      <c r="F3276" s="87"/>
      <c r="G3276" s="87"/>
      <c r="H3276" s="88"/>
      <c r="I3276" s="102"/>
    </row>
    <row r="3277" spans="1:9">
      <c r="A3277" s="102"/>
      <c r="B3277" s="102"/>
      <c r="C3277" s="102"/>
      <c r="D3277" s="102"/>
      <c r="E3277" s="102"/>
      <c r="F3277" s="87"/>
      <c r="G3277" s="87"/>
      <c r="H3277" s="88"/>
      <c r="I3277" s="102"/>
    </row>
    <row r="3278" spans="1:9">
      <c r="A3278" s="102"/>
      <c r="B3278" s="102"/>
      <c r="C3278" s="102"/>
      <c r="D3278" s="102"/>
      <c r="E3278" s="102"/>
      <c r="F3278" s="173"/>
      <c r="G3278" s="173"/>
      <c r="H3278" s="88"/>
      <c r="I3278" s="102"/>
    </row>
    <row r="3279" spans="1:9">
      <c r="A3279" s="102"/>
      <c r="B3279" s="102"/>
      <c r="C3279" s="102"/>
      <c r="D3279" s="102"/>
      <c r="E3279" s="102"/>
      <c r="F3279" s="87"/>
      <c r="G3279" s="87"/>
      <c r="H3279" s="88"/>
      <c r="I3279" s="102"/>
    </row>
    <row r="3280" spans="1:9">
      <c r="A3280" s="102"/>
      <c r="B3280" s="102"/>
      <c r="C3280" s="102"/>
      <c r="D3280" s="102"/>
      <c r="E3280" s="102"/>
      <c r="F3280" s="87"/>
      <c r="G3280" s="87"/>
      <c r="H3280" s="88"/>
      <c r="I3280" s="102"/>
    </row>
    <row r="3281" spans="1:9">
      <c r="A3281" s="102"/>
      <c r="B3281" s="102"/>
      <c r="C3281" s="102"/>
      <c r="D3281" s="102"/>
      <c r="E3281" s="102"/>
      <c r="F3281" s="89"/>
      <c r="G3281" s="89"/>
      <c r="H3281" s="88"/>
      <c r="I3281" s="102"/>
    </row>
    <row r="3282" spans="1:9">
      <c r="A3282" s="102"/>
      <c r="B3282" s="102"/>
      <c r="C3282" s="102"/>
      <c r="D3282" s="102"/>
      <c r="E3282" s="102"/>
      <c r="F3282" s="89"/>
      <c r="G3282" s="89"/>
      <c r="H3282" s="88"/>
      <c r="I3282" s="102"/>
    </row>
    <row r="3283" spans="1:9">
      <c r="A3283" s="102"/>
      <c r="B3283" s="102"/>
      <c r="C3283" s="102"/>
      <c r="D3283" s="102"/>
      <c r="E3283" s="102"/>
      <c r="F3283" s="87"/>
      <c r="G3283" s="87"/>
      <c r="H3283" s="88"/>
      <c r="I3283" s="102"/>
    </row>
    <row r="3284" spans="1:9">
      <c r="A3284" s="102"/>
      <c r="B3284" s="102"/>
      <c r="C3284" s="102"/>
      <c r="D3284" s="102"/>
      <c r="E3284" s="102"/>
      <c r="F3284" s="89"/>
      <c r="G3284" s="89"/>
      <c r="H3284" s="88"/>
      <c r="I3284" s="102"/>
    </row>
    <row r="3285" spans="1:9">
      <c r="A3285" s="102"/>
      <c r="B3285" s="102"/>
      <c r="C3285" s="102"/>
      <c r="D3285" s="102"/>
      <c r="E3285" s="102"/>
      <c r="F3285" s="189"/>
      <c r="G3285" s="189"/>
      <c r="H3285" s="88"/>
      <c r="I3285" s="102"/>
    </row>
    <row r="3286" spans="1:9">
      <c r="A3286" s="102"/>
      <c r="B3286" s="102"/>
      <c r="C3286" s="102"/>
      <c r="D3286" s="102"/>
      <c r="E3286" s="102"/>
      <c r="F3286" s="89"/>
      <c r="G3286" s="89"/>
      <c r="H3286" s="88"/>
      <c r="I3286" s="102"/>
    </row>
    <row r="3287" spans="1:9">
      <c r="A3287" s="102"/>
      <c r="B3287" s="102"/>
      <c r="C3287" s="102"/>
      <c r="D3287" s="102"/>
      <c r="E3287" s="102"/>
      <c r="F3287" s="87"/>
      <c r="G3287" s="87"/>
      <c r="H3287" s="88"/>
      <c r="I3287" s="102"/>
    </row>
    <row r="3288" spans="1:9">
      <c r="A3288" s="102"/>
      <c r="B3288" s="102"/>
      <c r="C3288" s="102"/>
      <c r="D3288" s="102"/>
      <c r="E3288" s="102"/>
      <c r="F3288" s="87"/>
      <c r="G3288" s="87"/>
      <c r="H3288" s="88"/>
      <c r="I3288" s="102"/>
    </row>
    <row r="3289" spans="1:9">
      <c r="A3289" s="102"/>
      <c r="B3289" s="102"/>
      <c r="C3289" s="102"/>
      <c r="D3289" s="102"/>
      <c r="E3289" s="102"/>
      <c r="F3289" s="87"/>
      <c r="G3289" s="87"/>
      <c r="H3289" s="88"/>
      <c r="I3289" s="102"/>
    </row>
    <row r="3290" spans="1:9">
      <c r="A3290" s="102"/>
      <c r="B3290" s="102"/>
      <c r="C3290" s="102"/>
      <c r="D3290" s="102"/>
      <c r="E3290" s="102"/>
      <c r="F3290" s="87"/>
      <c r="G3290" s="87"/>
      <c r="H3290" s="88"/>
      <c r="I3290" s="102"/>
    </row>
    <row r="3291" spans="1:9">
      <c r="A3291" s="102"/>
      <c r="B3291" s="102"/>
      <c r="C3291" s="102"/>
      <c r="D3291" s="102"/>
      <c r="E3291" s="102"/>
      <c r="F3291" s="87"/>
      <c r="G3291" s="87"/>
      <c r="H3291" s="88"/>
      <c r="I3291" s="102"/>
    </row>
    <row r="3292" spans="1:9">
      <c r="A3292" s="102"/>
      <c r="B3292" s="102"/>
      <c r="C3292" s="102"/>
      <c r="D3292" s="102"/>
      <c r="E3292" s="102"/>
      <c r="F3292" s="87"/>
      <c r="G3292" s="87"/>
      <c r="H3292" s="88"/>
      <c r="I3292" s="102"/>
    </row>
    <row r="3293" spans="1:9">
      <c r="A3293" s="102"/>
      <c r="B3293" s="102"/>
      <c r="C3293" s="102"/>
      <c r="D3293" s="102"/>
      <c r="E3293" s="102"/>
      <c r="F3293" s="89"/>
      <c r="G3293" s="89"/>
      <c r="H3293" s="90"/>
      <c r="I3293" s="102"/>
    </row>
    <row r="3294" spans="1:9">
      <c r="A3294" s="102"/>
      <c r="B3294" s="102"/>
      <c r="C3294" s="102"/>
      <c r="D3294" s="102"/>
      <c r="E3294" s="102"/>
      <c r="F3294" s="87"/>
      <c r="G3294" s="87"/>
      <c r="H3294" s="88"/>
      <c r="I3294" s="102"/>
    </row>
    <row r="3295" spans="1:9">
      <c r="A3295" s="102"/>
      <c r="B3295" s="102"/>
      <c r="C3295" s="102"/>
      <c r="D3295" s="102"/>
      <c r="E3295" s="102"/>
      <c r="F3295" s="87"/>
      <c r="G3295" s="87"/>
      <c r="H3295" s="88"/>
      <c r="I3295" s="102"/>
    </row>
    <row r="3296" spans="1:9">
      <c r="A3296" s="102"/>
      <c r="B3296" s="102"/>
      <c r="C3296" s="102"/>
      <c r="D3296" s="102"/>
      <c r="E3296" s="102"/>
      <c r="F3296" s="87"/>
      <c r="G3296" s="87"/>
      <c r="H3296" s="88"/>
      <c r="I3296" s="102"/>
    </row>
    <row r="3297" spans="1:9">
      <c r="A3297" s="102"/>
      <c r="B3297" s="102"/>
      <c r="C3297" s="102"/>
      <c r="D3297" s="102"/>
      <c r="E3297" s="102"/>
      <c r="F3297" s="87"/>
      <c r="G3297" s="87"/>
      <c r="H3297" s="88"/>
      <c r="I3297" s="102"/>
    </row>
    <row r="3298" spans="1:9">
      <c r="A3298" s="102"/>
      <c r="B3298" s="102"/>
      <c r="C3298" s="102"/>
      <c r="D3298" s="102"/>
      <c r="E3298" s="102"/>
      <c r="F3298" s="87"/>
      <c r="G3298" s="87"/>
      <c r="H3298" s="88"/>
      <c r="I3298" s="102"/>
    </row>
    <row r="3299" spans="1:9">
      <c r="A3299" s="102"/>
      <c r="B3299" s="102"/>
      <c r="C3299" s="102"/>
      <c r="D3299" s="102"/>
      <c r="E3299" s="102"/>
      <c r="F3299" s="89"/>
      <c r="G3299" s="89"/>
      <c r="H3299" s="88"/>
      <c r="I3299" s="102"/>
    </row>
    <row r="3300" spans="1:9">
      <c r="A3300" s="102"/>
      <c r="B3300" s="102"/>
      <c r="C3300" s="102"/>
      <c r="D3300" s="102"/>
      <c r="E3300" s="102"/>
      <c r="F3300" s="87"/>
      <c r="G3300" s="87"/>
      <c r="H3300" s="88"/>
      <c r="I3300" s="102"/>
    </row>
    <row r="3301" spans="1:9">
      <c r="A3301" s="102"/>
      <c r="B3301" s="102"/>
      <c r="C3301" s="102"/>
      <c r="D3301" s="102"/>
      <c r="E3301" s="102"/>
      <c r="F3301" s="87"/>
      <c r="G3301" s="87"/>
      <c r="H3301" s="88"/>
      <c r="I3301" s="102"/>
    </row>
    <row r="3302" spans="1:9">
      <c r="A3302" s="102"/>
      <c r="B3302" s="102"/>
      <c r="C3302" s="102"/>
      <c r="D3302" s="102"/>
      <c r="E3302" s="102"/>
      <c r="F3302" s="89"/>
      <c r="G3302" s="89"/>
      <c r="H3302" s="88"/>
      <c r="I3302" s="102"/>
    </row>
    <row r="3303" spans="1:9">
      <c r="A3303" s="102"/>
      <c r="B3303" s="102"/>
      <c r="C3303" s="102"/>
      <c r="D3303" s="102"/>
      <c r="E3303" s="102"/>
      <c r="F3303" s="87"/>
      <c r="G3303" s="87"/>
      <c r="H3303" s="88"/>
      <c r="I3303" s="102"/>
    </row>
    <row r="3304" spans="1:9">
      <c r="A3304" s="102"/>
      <c r="B3304" s="102"/>
      <c r="C3304" s="102"/>
      <c r="D3304" s="102"/>
      <c r="E3304" s="102"/>
      <c r="F3304" s="87"/>
      <c r="G3304" s="87"/>
      <c r="H3304" s="88"/>
      <c r="I3304" s="102"/>
    </row>
    <row r="3305" spans="1:9">
      <c r="A3305" s="102"/>
      <c r="B3305" s="102"/>
      <c r="C3305" s="102"/>
      <c r="D3305" s="102"/>
      <c r="E3305" s="102"/>
      <c r="F3305" s="119"/>
      <c r="G3305" s="119"/>
      <c r="H3305" s="88"/>
      <c r="I3305" s="102"/>
    </row>
    <row r="3306" spans="1:9">
      <c r="A3306" s="102"/>
      <c r="B3306" s="102"/>
      <c r="C3306" s="102"/>
      <c r="D3306" s="102"/>
      <c r="E3306" s="102"/>
      <c r="F3306" s="119"/>
      <c r="G3306" s="119"/>
      <c r="H3306" s="88"/>
      <c r="I3306" s="102"/>
    </row>
    <row r="3307" spans="1:9">
      <c r="A3307" s="102"/>
      <c r="B3307" s="102"/>
      <c r="C3307" s="102"/>
      <c r="D3307" s="102"/>
      <c r="E3307" s="102"/>
      <c r="F3307" s="87"/>
      <c r="G3307" s="87"/>
      <c r="H3307" s="88"/>
      <c r="I3307" s="102"/>
    </row>
    <row r="3308" spans="1:9">
      <c r="A3308" s="102"/>
      <c r="B3308" s="102"/>
      <c r="C3308" s="102"/>
      <c r="D3308" s="102"/>
      <c r="E3308" s="102"/>
      <c r="F3308" s="87"/>
      <c r="G3308" s="87"/>
      <c r="H3308" s="88"/>
      <c r="I3308" s="102"/>
    </row>
    <row r="3309" spans="1:9">
      <c r="A3309" s="102"/>
      <c r="B3309" s="102"/>
      <c r="C3309" s="102"/>
      <c r="D3309" s="102"/>
      <c r="E3309" s="102"/>
      <c r="F3309" s="87"/>
      <c r="G3309" s="87"/>
      <c r="H3309" s="88"/>
      <c r="I3309" s="102"/>
    </row>
    <row r="3310" spans="1:9">
      <c r="A3310" s="102"/>
      <c r="B3310" s="102"/>
      <c r="C3310" s="102"/>
      <c r="D3310" s="102"/>
      <c r="E3310" s="102"/>
      <c r="F3310" s="87"/>
      <c r="G3310" s="87"/>
      <c r="H3310" s="88"/>
      <c r="I3310" s="102"/>
    </row>
    <row r="3311" spans="1:9">
      <c r="A3311" s="102"/>
      <c r="B3311" s="102"/>
      <c r="C3311" s="102"/>
      <c r="D3311" s="102"/>
      <c r="E3311" s="102"/>
      <c r="F3311" s="87"/>
      <c r="G3311" s="87"/>
      <c r="H3311" s="88"/>
      <c r="I3311" s="102"/>
    </row>
    <row r="3312" spans="1:9">
      <c r="A3312" s="102"/>
      <c r="B3312" s="102"/>
      <c r="C3312" s="102"/>
      <c r="D3312" s="102"/>
      <c r="E3312" s="102"/>
      <c r="F3312" s="87"/>
      <c r="G3312" s="87"/>
      <c r="H3312" s="88"/>
      <c r="I3312" s="102"/>
    </row>
    <row r="3313" spans="1:9">
      <c r="A3313" s="102"/>
      <c r="B3313" s="102"/>
      <c r="C3313" s="102"/>
      <c r="D3313" s="102"/>
      <c r="E3313" s="102"/>
      <c r="F3313" s="87"/>
      <c r="G3313" s="87"/>
      <c r="H3313" s="88"/>
      <c r="I3313" s="102"/>
    </row>
    <row r="3314" spans="1:9">
      <c r="A3314" s="102"/>
      <c r="B3314" s="102"/>
      <c r="C3314" s="102"/>
      <c r="D3314" s="102"/>
      <c r="E3314" s="102"/>
      <c r="F3314" s="87"/>
      <c r="G3314" s="87"/>
      <c r="H3314" s="88"/>
      <c r="I3314" s="102"/>
    </row>
    <row r="3315" spans="1:9">
      <c r="A3315" s="102"/>
      <c r="B3315" s="102"/>
      <c r="C3315" s="102"/>
      <c r="D3315" s="102"/>
      <c r="E3315" s="102"/>
      <c r="F3315" s="87"/>
      <c r="G3315" s="87"/>
      <c r="H3315" s="88"/>
      <c r="I3315" s="102"/>
    </row>
    <row r="3316" spans="1:9">
      <c r="A3316" s="102"/>
      <c r="B3316" s="102"/>
      <c r="C3316" s="102"/>
      <c r="D3316" s="102"/>
      <c r="E3316" s="102"/>
      <c r="F3316" s="87"/>
      <c r="G3316" s="87"/>
      <c r="H3316" s="88"/>
      <c r="I3316" s="102"/>
    </row>
    <row r="3317" spans="1:9">
      <c r="A3317" s="102"/>
      <c r="B3317" s="102"/>
      <c r="C3317" s="102"/>
      <c r="D3317" s="102"/>
      <c r="E3317" s="102"/>
      <c r="F3317" s="87"/>
      <c r="G3317" s="87"/>
      <c r="H3317" s="88"/>
      <c r="I3317" s="102"/>
    </row>
    <row r="3318" spans="1:9">
      <c r="A3318" s="102"/>
      <c r="B3318" s="102"/>
      <c r="C3318" s="102"/>
      <c r="D3318" s="102"/>
      <c r="E3318" s="102"/>
      <c r="F3318" s="173"/>
      <c r="G3318" s="173"/>
      <c r="H3318" s="88"/>
      <c r="I3318" s="102"/>
    </row>
    <row r="3319" spans="1:9">
      <c r="A3319" s="102"/>
      <c r="B3319" s="102"/>
      <c r="C3319" s="102"/>
      <c r="D3319" s="102"/>
      <c r="E3319" s="102"/>
      <c r="F3319" s="87"/>
      <c r="G3319" s="87"/>
      <c r="H3319" s="88"/>
      <c r="I3319" s="102"/>
    </row>
    <row r="3320" spans="1:9">
      <c r="A3320" s="102"/>
      <c r="B3320" s="102"/>
      <c r="C3320" s="102"/>
      <c r="D3320" s="102"/>
      <c r="E3320" s="102"/>
      <c r="F3320" s="87"/>
      <c r="G3320" s="87"/>
      <c r="H3320" s="88"/>
      <c r="I3320" s="102"/>
    </row>
    <row r="3321" spans="1:9">
      <c r="A3321" s="102"/>
      <c r="B3321" s="102"/>
      <c r="C3321" s="102"/>
      <c r="D3321" s="102"/>
      <c r="E3321" s="102"/>
      <c r="F3321" s="87"/>
      <c r="G3321" s="87"/>
      <c r="H3321" s="88"/>
      <c r="I3321" s="102"/>
    </row>
    <row r="3322" spans="1:9">
      <c r="A3322" s="102"/>
      <c r="B3322" s="102"/>
      <c r="C3322" s="102"/>
      <c r="D3322" s="102"/>
      <c r="E3322" s="102"/>
      <c r="F3322" s="87"/>
      <c r="G3322" s="87"/>
      <c r="H3322" s="88"/>
      <c r="I3322" s="102"/>
    </row>
    <row r="3323" spans="1:9">
      <c r="A3323" s="102"/>
      <c r="B3323" s="102"/>
      <c r="C3323" s="102"/>
      <c r="D3323" s="102"/>
      <c r="E3323" s="102"/>
      <c r="F3323" s="87"/>
      <c r="G3323" s="87"/>
      <c r="H3323" s="88"/>
      <c r="I3323" s="102"/>
    </row>
    <row r="3324" spans="1:9">
      <c r="A3324" s="102"/>
      <c r="B3324" s="102"/>
      <c r="C3324" s="102"/>
      <c r="D3324" s="102"/>
      <c r="E3324" s="102"/>
      <c r="F3324" s="87"/>
      <c r="G3324" s="87"/>
      <c r="H3324" s="88"/>
      <c r="I3324" s="102"/>
    </row>
    <row r="3325" spans="1:9">
      <c r="A3325" s="102"/>
      <c r="B3325" s="102"/>
      <c r="C3325" s="102"/>
      <c r="D3325" s="102"/>
      <c r="E3325" s="102"/>
      <c r="F3325" s="87"/>
      <c r="G3325" s="87"/>
      <c r="H3325" s="88"/>
      <c r="I3325" s="102"/>
    </row>
    <row r="3326" spans="1:9">
      <c r="A3326" s="102"/>
      <c r="B3326" s="102"/>
      <c r="C3326" s="102"/>
      <c r="D3326" s="102"/>
      <c r="E3326" s="102"/>
      <c r="F3326" s="87"/>
      <c r="G3326" s="87"/>
      <c r="H3326" s="88"/>
      <c r="I3326" s="102"/>
    </row>
    <row r="3327" spans="1:9">
      <c r="A3327" s="102"/>
      <c r="B3327" s="102"/>
      <c r="C3327" s="102"/>
      <c r="D3327" s="102"/>
      <c r="E3327" s="102"/>
      <c r="F3327" s="89"/>
      <c r="G3327" s="89"/>
      <c r="H3327" s="88"/>
      <c r="I3327" s="102"/>
    </row>
    <row r="3328" spans="1:9">
      <c r="A3328" s="102"/>
      <c r="B3328" s="102"/>
      <c r="C3328" s="102"/>
      <c r="D3328" s="102"/>
      <c r="E3328" s="102"/>
      <c r="F3328" s="87"/>
      <c r="G3328" s="87"/>
      <c r="H3328" s="88"/>
      <c r="I3328" s="102"/>
    </row>
    <row r="3329" spans="1:9">
      <c r="A3329" s="102"/>
      <c r="B3329" s="102"/>
      <c r="C3329" s="102"/>
      <c r="D3329" s="102"/>
      <c r="E3329" s="102"/>
      <c r="F3329" s="87"/>
      <c r="G3329" s="87"/>
      <c r="H3329" s="88"/>
      <c r="I3329" s="102"/>
    </row>
    <row r="3330" spans="1:9">
      <c r="A3330" s="102"/>
      <c r="B3330" s="102"/>
      <c r="C3330" s="102"/>
      <c r="D3330" s="102"/>
      <c r="E3330" s="102"/>
      <c r="F3330" s="119"/>
      <c r="G3330" s="119"/>
      <c r="H3330" s="88"/>
      <c r="I3330" s="102"/>
    </row>
    <row r="3331" spans="1:9">
      <c r="A3331" s="102"/>
      <c r="B3331" s="102"/>
      <c r="C3331" s="102"/>
      <c r="D3331" s="102"/>
      <c r="E3331" s="102"/>
      <c r="F3331" s="119"/>
      <c r="G3331" s="119"/>
      <c r="H3331" s="88"/>
      <c r="I3331" s="102"/>
    </row>
    <row r="3332" spans="1:9">
      <c r="A3332" s="102"/>
      <c r="B3332" s="102"/>
      <c r="C3332" s="102"/>
      <c r="D3332" s="102"/>
      <c r="E3332" s="102"/>
      <c r="F3332" s="87"/>
      <c r="G3332" s="87"/>
      <c r="H3332" s="88"/>
      <c r="I3332" s="102"/>
    </row>
    <row r="3333" spans="1:9">
      <c r="A3333" s="102"/>
      <c r="B3333" s="102"/>
      <c r="C3333" s="102"/>
      <c r="D3333" s="102"/>
      <c r="E3333" s="102"/>
      <c r="F3333" s="87"/>
      <c r="G3333" s="87"/>
      <c r="H3333" s="88"/>
      <c r="I3333" s="102"/>
    </row>
    <row r="3334" spans="1:9">
      <c r="A3334" s="102"/>
      <c r="B3334" s="102"/>
      <c r="C3334" s="102"/>
      <c r="D3334" s="102"/>
      <c r="E3334" s="102"/>
      <c r="F3334" s="87"/>
      <c r="G3334" s="87"/>
      <c r="H3334" s="88"/>
      <c r="I3334" s="102"/>
    </row>
    <row r="3335" spans="1:9">
      <c r="A3335" s="102"/>
      <c r="B3335" s="102"/>
      <c r="C3335" s="102"/>
      <c r="D3335" s="102"/>
      <c r="E3335" s="102"/>
      <c r="F3335" s="87"/>
      <c r="G3335" s="87"/>
      <c r="H3335" s="88"/>
      <c r="I3335" s="102"/>
    </row>
    <row r="3336" spans="1:9">
      <c r="A3336" s="102"/>
      <c r="B3336" s="102"/>
      <c r="C3336" s="102"/>
      <c r="D3336" s="102"/>
      <c r="E3336" s="102"/>
      <c r="F3336" s="87"/>
      <c r="G3336" s="87"/>
      <c r="H3336" s="88"/>
      <c r="I3336" s="102"/>
    </row>
    <row r="3337" spans="1:9">
      <c r="A3337" s="102"/>
      <c r="B3337" s="102"/>
      <c r="C3337" s="102"/>
      <c r="D3337" s="102"/>
      <c r="E3337" s="102"/>
      <c r="F3337" s="87"/>
      <c r="G3337" s="87"/>
      <c r="H3337" s="88"/>
      <c r="I3337" s="102"/>
    </row>
    <row r="3338" spans="1:9">
      <c r="A3338" s="102"/>
      <c r="B3338" s="102"/>
      <c r="C3338" s="102"/>
      <c r="D3338" s="102"/>
      <c r="E3338" s="102"/>
      <c r="F3338" s="87"/>
      <c r="G3338" s="87"/>
      <c r="H3338" s="88"/>
      <c r="I3338" s="102"/>
    </row>
    <row r="3339" spans="1:9">
      <c r="A3339" s="102"/>
      <c r="B3339" s="102"/>
      <c r="C3339" s="102"/>
      <c r="D3339" s="102"/>
      <c r="E3339" s="102"/>
      <c r="F3339" s="89"/>
      <c r="G3339" s="89"/>
      <c r="H3339" s="88"/>
      <c r="I3339" s="102"/>
    </row>
    <row r="3340" spans="1:9">
      <c r="A3340" s="102"/>
      <c r="B3340" s="102"/>
      <c r="C3340" s="102"/>
      <c r="D3340" s="102"/>
      <c r="E3340" s="102"/>
      <c r="F3340" s="89"/>
      <c r="G3340" s="89"/>
      <c r="H3340" s="88"/>
      <c r="I3340" s="102"/>
    </row>
    <row r="3341" spans="1:9" ht="12" customHeight="1">
      <c r="A3341" s="102"/>
      <c r="B3341" s="102"/>
      <c r="C3341" s="102"/>
      <c r="D3341" s="102"/>
      <c r="E3341" s="102"/>
      <c r="F3341" s="89"/>
      <c r="G3341" s="89"/>
      <c r="H3341" s="88"/>
      <c r="I3341" s="102"/>
    </row>
    <row r="3342" spans="1:9" ht="12" customHeight="1">
      <c r="A3342" s="102"/>
      <c r="B3342" s="102"/>
      <c r="C3342" s="102"/>
      <c r="D3342" s="102"/>
      <c r="E3342" s="102"/>
      <c r="F3342" s="89"/>
      <c r="G3342" s="89"/>
      <c r="H3342" s="88"/>
      <c r="I3342" s="102"/>
    </row>
    <row r="3343" spans="1:9" ht="12" customHeight="1">
      <c r="A3343" s="102"/>
      <c r="B3343" s="102"/>
      <c r="C3343" s="102"/>
      <c r="D3343" s="102"/>
      <c r="E3343" s="102"/>
      <c r="F3343" s="87"/>
      <c r="G3343" s="87"/>
      <c r="H3343" s="88"/>
      <c r="I3343" s="102"/>
    </row>
    <row r="3344" spans="1:9" ht="12" customHeight="1">
      <c r="A3344" s="102"/>
      <c r="B3344" s="102"/>
      <c r="C3344" s="102"/>
      <c r="D3344" s="102"/>
      <c r="E3344" s="102"/>
      <c r="F3344" s="89"/>
      <c r="G3344" s="89"/>
      <c r="H3344" s="88"/>
      <c r="I3344" s="102"/>
    </row>
    <row r="3345" spans="1:9" ht="12" customHeight="1">
      <c r="A3345" s="102"/>
      <c r="B3345" s="102"/>
      <c r="C3345" s="102"/>
      <c r="D3345" s="102"/>
      <c r="E3345" s="102"/>
      <c r="F3345" s="87"/>
      <c r="G3345" s="87"/>
      <c r="H3345" s="88"/>
      <c r="I3345" s="102"/>
    </row>
    <row r="3346" spans="1:9" ht="12" customHeight="1">
      <c r="A3346" s="102"/>
      <c r="B3346" s="102"/>
      <c r="C3346" s="102"/>
      <c r="D3346" s="102"/>
      <c r="E3346" s="102"/>
      <c r="F3346" s="87"/>
      <c r="G3346" s="87"/>
      <c r="H3346" s="87"/>
      <c r="I3346" s="102"/>
    </row>
    <row r="3347" spans="1:9" ht="12" customHeight="1">
      <c r="A3347" s="102"/>
      <c r="B3347" s="102"/>
      <c r="C3347" s="102"/>
      <c r="D3347" s="102"/>
      <c r="E3347" s="102"/>
      <c r="F3347" s="87"/>
      <c r="G3347" s="87"/>
      <c r="H3347" s="88"/>
      <c r="I3347" s="102"/>
    </row>
    <row r="3348" spans="1:9" ht="12" customHeight="1">
      <c r="A3348" s="102"/>
      <c r="B3348" s="102"/>
      <c r="C3348" s="102"/>
      <c r="D3348" s="102"/>
      <c r="E3348" s="102"/>
      <c r="F3348" s="173"/>
      <c r="G3348" s="173"/>
      <c r="H3348" s="88"/>
      <c r="I3348" s="102"/>
    </row>
    <row r="3349" spans="1:9" ht="12" customHeight="1">
      <c r="A3349" s="102"/>
      <c r="B3349" s="102"/>
      <c r="C3349" s="102"/>
      <c r="D3349" s="102"/>
      <c r="E3349" s="102"/>
      <c r="F3349" s="87"/>
      <c r="G3349" s="87"/>
      <c r="H3349" s="88"/>
      <c r="I3349" s="102"/>
    </row>
    <row r="3350" spans="1:9" ht="12" customHeight="1">
      <c r="A3350" s="102"/>
      <c r="B3350" s="102"/>
      <c r="C3350" s="102"/>
      <c r="D3350" s="102"/>
      <c r="E3350" s="102"/>
      <c r="F3350" s="87"/>
      <c r="G3350" s="87"/>
      <c r="H3350" s="88"/>
      <c r="I3350" s="102"/>
    </row>
    <row r="3351" spans="1:9" ht="12" customHeight="1">
      <c r="A3351" s="102"/>
      <c r="B3351" s="102"/>
      <c r="C3351" s="102"/>
      <c r="D3351" s="102"/>
      <c r="E3351" s="102"/>
      <c r="F3351" s="89"/>
      <c r="G3351" s="89"/>
      <c r="H3351" s="90"/>
      <c r="I3351" s="102"/>
    </row>
    <row r="3352" spans="1:9" ht="12" customHeight="1">
      <c r="A3352" s="102"/>
      <c r="B3352" s="102"/>
      <c r="C3352" s="102"/>
      <c r="D3352" s="102"/>
      <c r="E3352" s="102"/>
      <c r="F3352" s="173"/>
      <c r="G3352" s="173"/>
      <c r="H3352" s="88"/>
      <c r="I3352" s="102"/>
    </row>
    <row r="3353" spans="1:9" ht="12" customHeight="1">
      <c r="A3353" s="102"/>
      <c r="B3353" s="102"/>
      <c r="C3353" s="102"/>
      <c r="D3353" s="102"/>
      <c r="E3353" s="102"/>
      <c r="F3353" s="89"/>
      <c r="G3353" s="89"/>
      <c r="H3353" s="90"/>
      <c r="I3353" s="102"/>
    </row>
    <row r="3354" spans="1:9" ht="12" customHeight="1">
      <c r="A3354" s="102"/>
      <c r="B3354" s="102"/>
      <c r="C3354" s="102"/>
      <c r="D3354" s="102"/>
      <c r="E3354" s="102"/>
      <c r="F3354" s="173"/>
      <c r="G3354" s="173"/>
      <c r="H3354" s="88"/>
      <c r="I3354" s="102"/>
    </row>
    <row r="3355" spans="1:9" ht="12" customHeight="1">
      <c r="A3355" s="102"/>
      <c r="B3355" s="102"/>
      <c r="C3355" s="102"/>
      <c r="D3355" s="102"/>
      <c r="E3355" s="102"/>
      <c r="F3355" s="87"/>
      <c r="G3355" s="87"/>
      <c r="H3355" s="88"/>
      <c r="I3355" s="102"/>
    </row>
    <row r="3356" spans="1:9" ht="12" customHeight="1">
      <c r="A3356" s="102"/>
      <c r="B3356" s="102"/>
      <c r="C3356" s="102"/>
      <c r="D3356" s="102"/>
      <c r="E3356" s="102"/>
      <c r="F3356" s="87"/>
      <c r="G3356" s="87"/>
      <c r="H3356" s="88"/>
      <c r="I3356" s="102"/>
    </row>
    <row r="3357" spans="1:9" ht="12" customHeight="1">
      <c r="A3357" s="102"/>
      <c r="B3357" s="102"/>
      <c r="C3357" s="102"/>
      <c r="D3357" s="102"/>
      <c r="E3357" s="102"/>
      <c r="F3357" s="87"/>
      <c r="G3357" s="87"/>
      <c r="H3357" s="88"/>
      <c r="I3357" s="102"/>
    </row>
    <row r="3358" spans="1:9" ht="12" customHeight="1">
      <c r="A3358" s="102"/>
      <c r="B3358" s="102"/>
      <c r="C3358" s="102"/>
      <c r="D3358" s="102"/>
      <c r="E3358" s="102"/>
      <c r="F3358" s="87"/>
      <c r="G3358" s="87"/>
      <c r="H3358" s="88"/>
      <c r="I3358" s="102"/>
    </row>
    <row r="3359" spans="1:9" ht="12" customHeight="1">
      <c r="A3359" s="102"/>
      <c r="B3359" s="102"/>
      <c r="C3359" s="102"/>
      <c r="D3359" s="102"/>
      <c r="E3359" s="102"/>
      <c r="F3359" s="87"/>
      <c r="G3359" s="87"/>
      <c r="H3359" s="88"/>
      <c r="I3359" s="102"/>
    </row>
    <row r="3360" spans="1:9" ht="12" customHeight="1">
      <c r="A3360" s="102"/>
      <c r="B3360" s="102"/>
      <c r="C3360" s="102"/>
      <c r="D3360" s="102"/>
      <c r="E3360" s="102"/>
      <c r="F3360" s="87"/>
      <c r="G3360" s="87"/>
      <c r="H3360" s="88"/>
      <c r="I3360" s="102"/>
    </row>
    <row r="3361" spans="1:85" ht="12" customHeight="1">
      <c r="A3361" s="102"/>
      <c r="B3361" s="102"/>
      <c r="C3361" s="102"/>
      <c r="D3361" s="102"/>
      <c r="E3361" s="102"/>
      <c r="F3361" s="89"/>
      <c r="G3361" s="89"/>
      <c r="H3361" s="88"/>
      <c r="I3361" s="102"/>
      <c r="N3361" s="95"/>
      <c r="O3361" s="95"/>
      <c r="P3361" s="95"/>
      <c r="Q3361" s="95"/>
      <c r="R3361" s="95"/>
      <c r="S3361" s="95"/>
      <c r="T3361" s="95"/>
      <c r="U3361" s="95"/>
      <c r="V3361" s="95"/>
      <c r="W3361" s="95"/>
      <c r="X3361" s="95"/>
      <c r="Y3361" s="95"/>
      <c r="Z3361" s="95"/>
      <c r="AA3361" s="95"/>
      <c r="AB3361" s="95"/>
      <c r="AC3361" s="95"/>
      <c r="AD3361" s="95"/>
      <c r="AE3361" s="95"/>
      <c r="AF3361" s="95"/>
      <c r="AG3361" s="95"/>
      <c r="AH3361" s="95"/>
      <c r="AI3361" s="95"/>
      <c r="AJ3361" s="95"/>
      <c r="AK3361" s="95"/>
      <c r="AL3361" s="95"/>
      <c r="AM3361" s="95"/>
      <c r="AN3361" s="95"/>
      <c r="AO3361" s="95"/>
      <c r="AP3361" s="95"/>
      <c r="AQ3361" s="95"/>
      <c r="AR3361" s="95"/>
      <c r="AS3361" s="95"/>
      <c r="AT3361" s="95"/>
      <c r="AU3361" s="95"/>
      <c r="AV3361" s="95"/>
      <c r="AW3361" s="95"/>
      <c r="AX3361" s="95"/>
      <c r="AY3361" s="95"/>
      <c r="AZ3361" s="95"/>
      <c r="BA3361" s="95"/>
      <c r="BB3361" s="95"/>
      <c r="BC3361" s="95"/>
      <c r="BD3361" s="95"/>
      <c r="BE3361" s="95"/>
      <c r="BF3361" s="95"/>
      <c r="BG3361" s="95"/>
      <c r="BH3361" s="95"/>
      <c r="BI3361" s="95"/>
      <c r="BJ3361" s="95"/>
      <c r="BK3361" s="95"/>
      <c r="BL3361" s="95"/>
      <c r="BM3361" s="95"/>
      <c r="BN3361" s="95"/>
      <c r="BO3361" s="95"/>
      <c r="BP3361" s="95"/>
      <c r="BQ3361" s="95"/>
      <c r="BR3361" s="95"/>
      <c r="BS3361" s="95"/>
      <c r="BT3361" s="95"/>
      <c r="BU3361" s="95"/>
      <c r="BV3361" s="95"/>
      <c r="BW3361" s="95"/>
      <c r="BX3361" s="95"/>
      <c r="BY3361" s="95"/>
      <c r="BZ3361" s="95"/>
      <c r="CA3361" s="95"/>
      <c r="CB3361" s="95"/>
      <c r="CC3361" s="95"/>
      <c r="CD3361" s="95"/>
      <c r="CE3361" s="95"/>
      <c r="CF3361" s="95"/>
      <c r="CG3361" s="95"/>
    </row>
    <row r="3362" spans="1:85" ht="12" customHeight="1">
      <c r="A3362" s="102"/>
      <c r="B3362" s="102"/>
      <c r="C3362" s="102"/>
      <c r="D3362" s="102"/>
      <c r="E3362" s="102"/>
      <c r="F3362" s="89"/>
      <c r="G3362" s="89"/>
      <c r="H3362" s="90"/>
      <c r="I3362" s="102"/>
      <c r="L3362" s="95"/>
      <c r="M3362" s="95"/>
    </row>
    <row r="3363" spans="1:85" ht="12" customHeight="1">
      <c r="A3363" s="102"/>
      <c r="B3363" s="102"/>
      <c r="C3363" s="102"/>
      <c r="D3363" s="102"/>
      <c r="E3363" s="102"/>
      <c r="F3363" s="89"/>
      <c r="G3363" s="89"/>
      <c r="H3363" s="88"/>
      <c r="I3363" s="102"/>
    </row>
    <row r="3364" spans="1:85" ht="12" customHeight="1">
      <c r="A3364" s="102"/>
      <c r="B3364" s="102"/>
      <c r="C3364" s="102"/>
      <c r="D3364" s="102"/>
      <c r="E3364" s="102"/>
      <c r="F3364" s="89"/>
      <c r="G3364" s="89"/>
      <c r="H3364" s="88"/>
      <c r="I3364" s="102"/>
    </row>
    <row r="3365" spans="1:85">
      <c r="A3365" s="102"/>
      <c r="B3365" s="102"/>
      <c r="C3365" s="102"/>
      <c r="D3365" s="102"/>
      <c r="E3365" s="102"/>
      <c r="F3365" s="87"/>
      <c r="G3365" s="87"/>
      <c r="H3365" s="88"/>
      <c r="I3365" s="102"/>
    </row>
    <row r="3366" spans="1:85">
      <c r="A3366" s="102"/>
      <c r="B3366" s="102"/>
      <c r="C3366" s="102"/>
      <c r="D3366" s="102"/>
      <c r="E3366" s="102"/>
      <c r="F3366" s="89"/>
      <c r="G3366" s="89"/>
      <c r="H3366" s="88"/>
      <c r="I3366" s="102"/>
    </row>
    <row r="3367" spans="1:85">
      <c r="A3367" s="102"/>
      <c r="B3367" s="102"/>
      <c r="C3367" s="102"/>
      <c r="D3367" s="102"/>
      <c r="E3367" s="102"/>
      <c r="F3367" s="87"/>
      <c r="G3367" s="87"/>
      <c r="H3367" s="88"/>
      <c r="I3367" s="102"/>
    </row>
    <row r="3368" spans="1:85">
      <c r="A3368" s="102"/>
      <c r="B3368" s="102"/>
      <c r="C3368" s="102"/>
      <c r="D3368" s="102"/>
      <c r="E3368" s="102"/>
      <c r="F3368" s="87"/>
      <c r="G3368" s="87"/>
      <c r="H3368" s="88"/>
      <c r="I3368" s="102"/>
    </row>
    <row r="3369" spans="1:85">
      <c r="A3369" s="102"/>
      <c r="B3369" s="102"/>
      <c r="C3369" s="102"/>
      <c r="D3369" s="102"/>
      <c r="E3369" s="102"/>
      <c r="F3369" s="87"/>
      <c r="G3369" s="87"/>
      <c r="H3369" s="88"/>
      <c r="I3369" s="102"/>
    </row>
    <row r="3370" spans="1:85">
      <c r="A3370" s="102"/>
      <c r="B3370" s="102"/>
      <c r="C3370" s="102"/>
      <c r="D3370" s="102"/>
      <c r="E3370" s="102"/>
      <c r="F3370" s="87"/>
      <c r="G3370" s="87"/>
      <c r="H3370" s="88"/>
      <c r="I3370" s="102"/>
    </row>
    <row r="3371" spans="1:85">
      <c r="A3371" s="102"/>
      <c r="B3371" s="102"/>
      <c r="C3371" s="102"/>
      <c r="D3371" s="102"/>
      <c r="E3371" s="102"/>
      <c r="F3371" s="87"/>
      <c r="G3371" s="87"/>
      <c r="H3371" s="88"/>
      <c r="I3371" s="102"/>
    </row>
    <row r="3372" spans="1:85">
      <c r="A3372" s="102"/>
      <c r="B3372" s="102"/>
      <c r="C3372" s="102"/>
      <c r="D3372" s="102"/>
      <c r="E3372" s="102"/>
      <c r="F3372" s="87"/>
      <c r="G3372" s="87"/>
      <c r="H3372" s="88"/>
      <c r="I3372" s="102"/>
    </row>
    <row r="3373" spans="1:85">
      <c r="A3373" s="102"/>
      <c r="B3373" s="102"/>
      <c r="C3373" s="102"/>
      <c r="D3373" s="102"/>
      <c r="E3373" s="102"/>
      <c r="F3373" s="87"/>
      <c r="G3373" s="87"/>
      <c r="H3373" s="88"/>
      <c r="I3373" s="102"/>
    </row>
    <row r="3374" spans="1:85">
      <c r="A3374" s="102"/>
      <c r="B3374" s="102"/>
      <c r="C3374" s="102"/>
      <c r="D3374" s="102"/>
      <c r="E3374" s="102"/>
      <c r="F3374" s="87"/>
      <c r="G3374" s="87"/>
      <c r="H3374" s="88"/>
      <c r="I3374" s="102"/>
    </row>
    <row r="3375" spans="1:85">
      <c r="A3375" s="102"/>
      <c r="B3375" s="102"/>
      <c r="C3375" s="102"/>
      <c r="D3375" s="102"/>
      <c r="E3375" s="102"/>
      <c r="F3375" s="89"/>
      <c r="G3375" s="89"/>
      <c r="H3375" s="88"/>
      <c r="I3375" s="102"/>
    </row>
    <row r="3376" spans="1:85">
      <c r="A3376" s="102"/>
      <c r="B3376" s="102"/>
      <c r="C3376" s="102"/>
      <c r="D3376" s="102"/>
      <c r="E3376" s="102"/>
      <c r="F3376" s="87"/>
      <c r="G3376" s="87"/>
      <c r="H3376" s="88"/>
      <c r="I3376" s="102"/>
    </row>
    <row r="3377" spans="1:9">
      <c r="A3377" s="102"/>
      <c r="B3377" s="102"/>
      <c r="C3377" s="102"/>
      <c r="D3377" s="102"/>
      <c r="E3377" s="102"/>
      <c r="F3377" s="87"/>
      <c r="G3377" s="87"/>
      <c r="H3377" s="88"/>
      <c r="I3377" s="102"/>
    </row>
    <row r="3378" spans="1:9">
      <c r="A3378" s="102"/>
      <c r="B3378" s="102"/>
      <c r="C3378" s="102"/>
      <c r="D3378" s="102"/>
      <c r="E3378" s="102"/>
      <c r="F3378" s="87"/>
      <c r="G3378" s="87"/>
      <c r="H3378" s="88"/>
      <c r="I3378" s="102"/>
    </row>
    <row r="3379" spans="1:9">
      <c r="A3379" s="102"/>
      <c r="B3379" s="102"/>
      <c r="C3379" s="102"/>
      <c r="D3379" s="102"/>
      <c r="E3379" s="102"/>
      <c r="F3379" s="87"/>
      <c r="G3379" s="87"/>
      <c r="H3379" s="88"/>
      <c r="I3379" s="102"/>
    </row>
    <row r="3380" spans="1:9">
      <c r="A3380" s="102"/>
      <c r="B3380" s="102"/>
      <c r="C3380" s="102"/>
      <c r="D3380" s="102"/>
      <c r="E3380" s="102"/>
      <c r="F3380" s="89"/>
      <c r="G3380" s="89"/>
      <c r="H3380" s="88"/>
      <c r="I3380" s="102"/>
    </row>
    <row r="3381" spans="1:9">
      <c r="A3381" s="102"/>
      <c r="B3381" s="102"/>
      <c r="C3381" s="102"/>
      <c r="D3381" s="102"/>
      <c r="E3381" s="102"/>
      <c r="F3381" s="87"/>
      <c r="G3381" s="87"/>
      <c r="H3381" s="88"/>
      <c r="I3381" s="102"/>
    </row>
    <row r="3382" spans="1:9">
      <c r="A3382" s="102"/>
      <c r="B3382" s="102"/>
      <c r="C3382" s="102"/>
      <c r="D3382" s="102"/>
      <c r="E3382" s="102"/>
      <c r="F3382" s="87"/>
      <c r="G3382" s="87"/>
      <c r="H3382" s="88"/>
      <c r="I3382" s="102"/>
    </row>
    <row r="3383" spans="1:9">
      <c r="A3383" s="102"/>
      <c r="B3383" s="102"/>
      <c r="C3383" s="102"/>
      <c r="D3383" s="102"/>
      <c r="E3383" s="102"/>
      <c r="F3383" s="89"/>
      <c r="G3383" s="89"/>
      <c r="H3383" s="88"/>
      <c r="I3383" s="102"/>
    </row>
    <row r="3384" spans="1:9">
      <c r="A3384" s="102"/>
      <c r="B3384" s="102"/>
      <c r="C3384" s="102"/>
      <c r="D3384" s="102"/>
      <c r="E3384" s="102"/>
      <c r="F3384" s="87"/>
      <c r="G3384" s="87"/>
      <c r="H3384" s="88"/>
      <c r="I3384" s="102"/>
    </row>
    <row r="3385" spans="1:9">
      <c r="A3385" s="102"/>
      <c r="B3385" s="102"/>
      <c r="C3385" s="102"/>
      <c r="D3385" s="102"/>
      <c r="E3385" s="102"/>
      <c r="F3385" s="87"/>
      <c r="G3385" s="87"/>
      <c r="H3385" s="88"/>
      <c r="I3385" s="102"/>
    </row>
    <row r="3386" spans="1:9">
      <c r="A3386" s="102"/>
      <c r="B3386" s="102"/>
      <c r="C3386" s="102"/>
      <c r="D3386" s="102"/>
      <c r="E3386" s="102"/>
      <c r="F3386" s="89"/>
      <c r="G3386" s="89"/>
      <c r="H3386" s="88"/>
      <c r="I3386" s="102"/>
    </row>
    <row r="3387" spans="1:9">
      <c r="A3387" s="102"/>
      <c r="B3387" s="102"/>
      <c r="C3387" s="102"/>
      <c r="D3387" s="102"/>
      <c r="E3387" s="102"/>
      <c r="F3387" s="87"/>
      <c r="G3387" s="87"/>
      <c r="H3387" s="88"/>
      <c r="I3387" s="102"/>
    </row>
    <row r="3388" spans="1:9">
      <c r="A3388" s="102"/>
      <c r="B3388" s="102"/>
      <c r="C3388" s="102"/>
      <c r="D3388" s="102"/>
      <c r="E3388" s="102"/>
      <c r="F3388" s="87"/>
      <c r="G3388" s="87"/>
      <c r="H3388" s="88"/>
      <c r="I3388" s="102"/>
    </row>
    <row r="3389" spans="1:9">
      <c r="A3389" s="102"/>
      <c r="B3389" s="102"/>
      <c r="C3389" s="102"/>
      <c r="D3389" s="102"/>
      <c r="E3389" s="102"/>
      <c r="F3389" s="89"/>
      <c r="G3389" s="89"/>
      <c r="H3389" s="88"/>
      <c r="I3389" s="102"/>
    </row>
    <row r="3390" spans="1:9">
      <c r="A3390" s="102"/>
      <c r="B3390" s="102"/>
      <c r="C3390" s="102"/>
      <c r="D3390" s="102"/>
      <c r="E3390" s="102"/>
      <c r="F3390" s="87"/>
      <c r="G3390" s="87"/>
      <c r="H3390" s="88"/>
      <c r="I3390" s="102"/>
    </row>
    <row r="3391" spans="1:9">
      <c r="A3391" s="102"/>
      <c r="B3391" s="102"/>
      <c r="C3391" s="102"/>
      <c r="D3391" s="102"/>
      <c r="E3391" s="102"/>
      <c r="F3391" s="87"/>
      <c r="G3391" s="87"/>
      <c r="H3391" s="88"/>
      <c r="I3391" s="102"/>
    </row>
    <row r="3392" spans="1:9">
      <c r="A3392" s="102"/>
      <c r="B3392" s="102"/>
      <c r="C3392" s="102"/>
      <c r="D3392" s="102"/>
      <c r="E3392" s="102"/>
      <c r="F3392" s="87"/>
      <c r="G3392" s="87"/>
      <c r="H3392" s="88"/>
      <c r="I3392" s="102"/>
    </row>
    <row r="3393" spans="1:9">
      <c r="A3393" s="102"/>
      <c r="B3393" s="102"/>
      <c r="C3393" s="102"/>
      <c r="D3393" s="102"/>
      <c r="E3393" s="102"/>
      <c r="F3393" s="87"/>
      <c r="G3393" s="87"/>
      <c r="H3393" s="88"/>
      <c r="I3393" s="102"/>
    </row>
    <row r="3394" spans="1:9">
      <c r="A3394" s="102"/>
      <c r="B3394" s="102"/>
      <c r="C3394" s="102"/>
      <c r="D3394" s="102"/>
      <c r="E3394" s="102"/>
      <c r="F3394" s="87"/>
      <c r="G3394" s="87"/>
      <c r="H3394" s="88"/>
      <c r="I3394" s="102"/>
    </row>
    <row r="3395" spans="1:9">
      <c r="A3395" s="102"/>
      <c r="B3395" s="102"/>
      <c r="C3395" s="102"/>
      <c r="D3395" s="102"/>
      <c r="E3395" s="102"/>
      <c r="F3395" s="89"/>
      <c r="G3395" s="89"/>
      <c r="H3395" s="88"/>
      <c r="I3395" s="102"/>
    </row>
    <row r="3396" spans="1:9">
      <c r="A3396" s="102"/>
      <c r="B3396" s="102"/>
      <c r="C3396" s="102"/>
      <c r="D3396" s="102"/>
      <c r="E3396" s="102"/>
      <c r="F3396" s="87"/>
      <c r="G3396" s="87"/>
      <c r="H3396" s="88"/>
      <c r="I3396" s="102"/>
    </row>
    <row r="3397" spans="1:9">
      <c r="A3397" s="102"/>
      <c r="B3397" s="102"/>
      <c r="C3397" s="102"/>
      <c r="D3397" s="102"/>
      <c r="E3397" s="102"/>
      <c r="F3397" s="89"/>
      <c r="G3397" s="89"/>
      <c r="H3397" s="88"/>
      <c r="I3397" s="102"/>
    </row>
    <row r="3398" spans="1:9">
      <c r="A3398" s="102"/>
      <c r="B3398" s="102"/>
      <c r="C3398" s="102"/>
      <c r="D3398" s="102"/>
      <c r="E3398" s="102"/>
      <c r="F3398" s="87"/>
      <c r="G3398" s="87"/>
      <c r="H3398" s="88"/>
      <c r="I3398" s="102"/>
    </row>
    <row r="3399" spans="1:9">
      <c r="A3399" s="102"/>
      <c r="B3399" s="102"/>
      <c r="C3399" s="102"/>
      <c r="D3399" s="102"/>
      <c r="E3399" s="102"/>
      <c r="F3399" s="87"/>
      <c r="G3399" s="87"/>
      <c r="H3399" s="88"/>
      <c r="I3399" s="102"/>
    </row>
    <row r="3400" spans="1:9">
      <c r="A3400" s="102"/>
      <c r="B3400" s="102"/>
      <c r="C3400" s="102"/>
      <c r="D3400" s="102"/>
      <c r="E3400" s="102"/>
      <c r="F3400" s="87"/>
      <c r="G3400" s="87"/>
      <c r="H3400" s="88"/>
      <c r="I3400" s="102"/>
    </row>
    <row r="3401" spans="1:9">
      <c r="A3401" s="102"/>
      <c r="B3401" s="102"/>
      <c r="C3401" s="102"/>
      <c r="D3401" s="102"/>
      <c r="E3401" s="102"/>
      <c r="F3401" s="87"/>
      <c r="G3401" s="87"/>
      <c r="H3401" s="88"/>
      <c r="I3401" s="102"/>
    </row>
    <row r="3402" spans="1:9">
      <c r="A3402" s="102"/>
      <c r="B3402" s="102"/>
      <c r="C3402" s="102"/>
      <c r="D3402" s="102"/>
      <c r="E3402" s="102"/>
      <c r="F3402" s="87"/>
      <c r="G3402" s="87"/>
      <c r="H3402" s="88"/>
      <c r="I3402" s="102"/>
    </row>
    <row r="3403" spans="1:9">
      <c r="A3403" s="102"/>
      <c r="B3403" s="102"/>
      <c r="C3403" s="102"/>
      <c r="D3403" s="102"/>
      <c r="E3403" s="102"/>
      <c r="F3403" s="87"/>
      <c r="G3403" s="87"/>
      <c r="H3403" s="88"/>
      <c r="I3403" s="102"/>
    </row>
    <row r="3404" spans="1:9">
      <c r="A3404" s="102"/>
      <c r="B3404" s="102"/>
      <c r="C3404" s="102"/>
      <c r="D3404" s="102"/>
      <c r="E3404" s="102"/>
      <c r="F3404" s="87"/>
      <c r="G3404" s="87"/>
      <c r="H3404" s="88"/>
      <c r="I3404" s="102"/>
    </row>
    <row r="3405" spans="1:9">
      <c r="A3405" s="102"/>
      <c r="B3405" s="102"/>
      <c r="C3405" s="102"/>
      <c r="D3405" s="102"/>
      <c r="E3405" s="102"/>
      <c r="F3405" s="89"/>
      <c r="G3405" s="89"/>
      <c r="H3405" s="88"/>
      <c r="I3405" s="102"/>
    </row>
    <row r="3406" spans="1:9">
      <c r="A3406" s="102"/>
      <c r="B3406" s="102"/>
      <c r="C3406" s="102"/>
      <c r="D3406" s="102"/>
      <c r="E3406" s="102"/>
      <c r="F3406" s="89"/>
      <c r="G3406" s="89"/>
      <c r="H3406" s="88"/>
      <c r="I3406" s="102"/>
    </row>
    <row r="3407" spans="1:9">
      <c r="A3407" s="102"/>
      <c r="B3407" s="102"/>
      <c r="C3407" s="102"/>
      <c r="D3407" s="102"/>
      <c r="E3407" s="102"/>
      <c r="F3407" s="89"/>
      <c r="G3407" s="89"/>
      <c r="H3407" s="88"/>
      <c r="I3407" s="102"/>
    </row>
    <row r="3408" spans="1:9">
      <c r="A3408" s="102"/>
      <c r="B3408" s="102"/>
      <c r="C3408" s="102"/>
      <c r="D3408" s="102"/>
      <c r="E3408" s="102"/>
      <c r="F3408" s="87"/>
      <c r="G3408" s="87"/>
      <c r="H3408" s="88"/>
      <c r="I3408" s="102"/>
    </row>
    <row r="3409" spans="1:9">
      <c r="A3409" s="102"/>
      <c r="B3409" s="102"/>
      <c r="C3409" s="102"/>
      <c r="D3409" s="102"/>
      <c r="E3409" s="102"/>
      <c r="F3409" s="87"/>
      <c r="G3409" s="87"/>
      <c r="H3409" s="88"/>
      <c r="I3409" s="102"/>
    </row>
    <row r="3410" spans="1:9">
      <c r="A3410" s="102"/>
      <c r="B3410" s="102"/>
      <c r="C3410" s="102"/>
      <c r="D3410" s="102"/>
      <c r="E3410" s="102"/>
      <c r="F3410" s="87"/>
      <c r="G3410" s="87"/>
      <c r="H3410" s="88"/>
      <c r="I3410" s="102"/>
    </row>
    <row r="3411" spans="1:9">
      <c r="A3411" s="102"/>
      <c r="B3411" s="102"/>
      <c r="C3411" s="102"/>
      <c r="D3411" s="102"/>
      <c r="E3411" s="102"/>
      <c r="F3411" s="87"/>
      <c r="G3411" s="87"/>
      <c r="H3411" s="88"/>
      <c r="I3411" s="102"/>
    </row>
    <row r="3412" spans="1:9">
      <c r="A3412" s="102"/>
      <c r="B3412" s="102"/>
      <c r="C3412" s="102"/>
      <c r="D3412" s="102"/>
      <c r="E3412" s="102"/>
      <c r="F3412" s="87"/>
      <c r="G3412" s="87"/>
      <c r="H3412" s="88"/>
      <c r="I3412" s="102"/>
    </row>
    <row r="3413" spans="1:9">
      <c r="A3413" s="102"/>
      <c r="B3413" s="102"/>
      <c r="C3413" s="102"/>
      <c r="D3413" s="102"/>
      <c r="E3413" s="102"/>
      <c r="F3413" s="87"/>
      <c r="G3413" s="87"/>
      <c r="H3413" s="88"/>
      <c r="I3413" s="102"/>
    </row>
    <row r="3414" spans="1:9">
      <c r="A3414" s="102"/>
      <c r="B3414" s="102"/>
      <c r="C3414" s="102"/>
      <c r="D3414" s="102"/>
      <c r="E3414" s="102"/>
      <c r="F3414" s="87"/>
      <c r="G3414" s="87"/>
      <c r="H3414" s="88"/>
      <c r="I3414" s="102"/>
    </row>
    <row r="3415" spans="1:9">
      <c r="A3415" s="102"/>
      <c r="B3415" s="102"/>
      <c r="C3415" s="102"/>
      <c r="D3415" s="102"/>
      <c r="E3415" s="102"/>
      <c r="F3415" s="87"/>
      <c r="G3415" s="87"/>
      <c r="H3415" s="88"/>
      <c r="I3415" s="102"/>
    </row>
    <row r="3416" spans="1:9">
      <c r="A3416" s="102"/>
      <c r="B3416" s="102"/>
      <c r="C3416" s="102"/>
      <c r="D3416" s="102"/>
      <c r="E3416" s="102"/>
      <c r="F3416" s="87"/>
      <c r="G3416" s="87"/>
      <c r="H3416" s="88"/>
      <c r="I3416" s="102"/>
    </row>
    <row r="3417" spans="1:9">
      <c r="A3417" s="102"/>
      <c r="B3417" s="102"/>
      <c r="C3417" s="102"/>
      <c r="D3417" s="102"/>
      <c r="E3417" s="102"/>
      <c r="F3417" s="87"/>
      <c r="G3417" s="87"/>
      <c r="H3417" s="88"/>
      <c r="I3417" s="102"/>
    </row>
    <row r="3418" spans="1:9">
      <c r="A3418" s="102"/>
      <c r="B3418" s="102"/>
      <c r="C3418" s="102"/>
      <c r="D3418" s="102"/>
      <c r="E3418" s="102"/>
      <c r="F3418" s="189"/>
      <c r="G3418" s="189"/>
      <c r="H3418" s="88"/>
      <c r="I3418" s="102"/>
    </row>
    <row r="3419" spans="1:9">
      <c r="A3419" s="102"/>
      <c r="B3419" s="102"/>
      <c r="C3419" s="102"/>
      <c r="D3419" s="102"/>
      <c r="E3419" s="102"/>
      <c r="F3419" s="87"/>
      <c r="G3419" s="87"/>
      <c r="H3419" s="88"/>
      <c r="I3419" s="102"/>
    </row>
    <row r="3420" spans="1:9">
      <c r="A3420" s="102"/>
      <c r="B3420" s="102"/>
      <c r="C3420" s="102"/>
      <c r="D3420" s="102"/>
      <c r="E3420" s="102"/>
      <c r="F3420" s="87"/>
      <c r="G3420" s="87"/>
      <c r="H3420" s="88"/>
      <c r="I3420" s="102"/>
    </row>
    <row r="3421" spans="1:9">
      <c r="A3421" s="102"/>
      <c r="B3421" s="102"/>
      <c r="C3421" s="102"/>
      <c r="D3421" s="102"/>
      <c r="E3421" s="102"/>
      <c r="F3421" s="87"/>
      <c r="G3421" s="87"/>
      <c r="H3421" s="88"/>
      <c r="I3421" s="102"/>
    </row>
    <row r="3422" spans="1:9">
      <c r="A3422" s="102"/>
      <c r="B3422" s="102"/>
      <c r="C3422" s="102"/>
      <c r="D3422" s="102"/>
      <c r="E3422" s="102"/>
      <c r="F3422" s="87"/>
      <c r="G3422" s="87"/>
      <c r="H3422" s="88"/>
      <c r="I3422" s="102"/>
    </row>
    <row r="3423" spans="1:9">
      <c r="A3423" s="102"/>
      <c r="B3423" s="102"/>
      <c r="C3423" s="102"/>
      <c r="D3423" s="102"/>
      <c r="E3423" s="102"/>
      <c r="F3423" s="87"/>
      <c r="G3423" s="87"/>
      <c r="H3423" s="88"/>
      <c r="I3423" s="102"/>
    </row>
    <row r="3424" spans="1:9">
      <c r="A3424" s="102"/>
      <c r="B3424" s="102"/>
      <c r="C3424" s="102"/>
      <c r="D3424" s="102"/>
      <c r="E3424" s="102"/>
      <c r="F3424" s="89"/>
      <c r="G3424" s="89"/>
      <c r="H3424" s="88"/>
      <c r="I3424" s="102"/>
    </row>
    <row r="3425" spans="1:9">
      <c r="A3425" s="102"/>
      <c r="B3425" s="102"/>
      <c r="C3425" s="102"/>
      <c r="D3425" s="102"/>
      <c r="E3425" s="102"/>
      <c r="F3425" s="173"/>
      <c r="G3425" s="173"/>
      <c r="H3425" s="88"/>
      <c r="I3425" s="102"/>
    </row>
    <row r="3426" spans="1:9">
      <c r="A3426" s="102"/>
      <c r="B3426" s="102"/>
      <c r="C3426" s="102"/>
      <c r="D3426" s="102"/>
      <c r="E3426" s="102"/>
      <c r="F3426" s="87"/>
      <c r="G3426" s="87"/>
      <c r="H3426" s="88"/>
      <c r="I3426" s="102"/>
    </row>
    <row r="3427" spans="1:9">
      <c r="A3427" s="102"/>
      <c r="B3427" s="102"/>
      <c r="C3427" s="102"/>
      <c r="D3427" s="102"/>
      <c r="E3427" s="102"/>
      <c r="F3427" s="87"/>
      <c r="G3427" s="87"/>
      <c r="H3427" s="88"/>
      <c r="I3427" s="102"/>
    </row>
    <row r="3428" spans="1:9">
      <c r="A3428" s="102"/>
      <c r="B3428" s="102"/>
      <c r="C3428" s="102"/>
      <c r="D3428" s="102"/>
      <c r="E3428" s="102"/>
      <c r="F3428" s="87"/>
      <c r="G3428" s="87"/>
      <c r="H3428" s="88"/>
      <c r="I3428" s="102"/>
    </row>
    <row r="3429" spans="1:9">
      <c r="A3429" s="102"/>
      <c r="B3429" s="102"/>
      <c r="C3429" s="102"/>
      <c r="D3429" s="102"/>
      <c r="E3429" s="102"/>
      <c r="F3429" s="89"/>
      <c r="G3429" s="89"/>
      <c r="H3429" s="88"/>
      <c r="I3429" s="102"/>
    </row>
    <row r="3430" spans="1:9">
      <c r="A3430" s="102"/>
      <c r="B3430" s="102"/>
      <c r="C3430" s="102"/>
      <c r="D3430" s="102"/>
      <c r="E3430" s="102"/>
      <c r="F3430" s="87"/>
      <c r="G3430" s="87"/>
      <c r="H3430" s="88"/>
      <c r="I3430" s="102"/>
    </row>
    <row r="3431" spans="1:9">
      <c r="A3431" s="102"/>
      <c r="B3431" s="102"/>
      <c r="C3431" s="102"/>
      <c r="D3431" s="102"/>
      <c r="E3431" s="102"/>
      <c r="F3431" s="87"/>
      <c r="G3431" s="87"/>
      <c r="H3431" s="88"/>
      <c r="I3431" s="102"/>
    </row>
    <row r="3432" spans="1:9">
      <c r="A3432" s="102"/>
      <c r="B3432" s="102"/>
      <c r="C3432" s="102"/>
      <c r="D3432" s="102"/>
      <c r="E3432" s="102"/>
      <c r="F3432" s="89"/>
      <c r="G3432" s="89"/>
      <c r="H3432" s="88"/>
      <c r="I3432" s="102"/>
    </row>
    <row r="3433" spans="1:9">
      <c r="A3433" s="102"/>
      <c r="B3433" s="102"/>
      <c r="C3433" s="102"/>
      <c r="D3433" s="102"/>
      <c r="E3433" s="102"/>
      <c r="F3433" s="173"/>
      <c r="G3433" s="173"/>
      <c r="H3433" s="88"/>
      <c r="I3433" s="102"/>
    </row>
    <row r="3434" spans="1:9">
      <c r="A3434" s="102"/>
      <c r="B3434" s="102"/>
      <c r="C3434" s="102"/>
      <c r="D3434" s="102"/>
      <c r="E3434" s="102"/>
      <c r="F3434" s="87"/>
      <c r="G3434" s="87"/>
      <c r="H3434" s="88"/>
      <c r="I3434" s="102"/>
    </row>
    <row r="3435" spans="1:9">
      <c r="A3435" s="102"/>
      <c r="B3435" s="102"/>
      <c r="C3435" s="102"/>
      <c r="D3435" s="102"/>
      <c r="E3435" s="102"/>
      <c r="F3435" s="87"/>
      <c r="G3435" s="87"/>
      <c r="H3435" s="88"/>
      <c r="I3435" s="102"/>
    </row>
    <row r="3436" spans="1:9">
      <c r="A3436" s="102"/>
      <c r="B3436" s="102"/>
      <c r="C3436" s="102"/>
      <c r="D3436" s="102"/>
      <c r="E3436" s="102"/>
      <c r="F3436" s="89"/>
      <c r="G3436" s="89"/>
      <c r="H3436" s="88"/>
      <c r="I3436" s="102"/>
    </row>
    <row r="3437" spans="1:9">
      <c r="A3437" s="102"/>
      <c r="B3437" s="102"/>
      <c r="C3437" s="102"/>
      <c r="D3437" s="102"/>
      <c r="E3437" s="102"/>
      <c r="F3437" s="87"/>
      <c r="G3437" s="87"/>
      <c r="H3437" s="88"/>
      <c r="I3437" s="102"/>
    </row>
    <row r="3438" spans="1:9">
      <c r="A3438" s="102"/>
      <c r="B3438" s="102"/>
      <c r="C3438" s="102"/>
      <c r="D3438" s="102"/>
      <c r="E3438" s="102"/>
      <c r="F3438" s="120"/>
      <c r="G3438" s="120"/>
      <c r="H3438" s="90"/>
      <c r="I3438" s="102"/>
    </row>
    <row r="3439" spans="1:9">
      <c r="A3439" s="102"/>
      <c r="B3439" s="102"/>
      <c r="C3439" s="102"/>
      <c r="D3439" s="102"/>
      <c r="E3439" s="102"/>
      <c r="F3439" s="87"/>
      <c r="G3439" s="87"/>
      <c r="H3439" s="88"/>
      <c r="I3439" s="102"/>
    </row>
    <row r="3440" spans="1:9">
      <c r="A3440" s="102"/>
      <c r="B3440" s="102"/>
      <c r="C3440" s="102"/>
      <c r="D3440" s="102"/>
      <c r="E3440" s="102"/>
      <c r="F3440" s="87"/>
      <c r="G3440" s="87"/>
      <c r="H3440" s="88"/>
      <c r="I3440" s="102"/>
    </row>
    <row r="3441" spans="1:9">
      <c r="A3441" s="102"/>
      <c r="B3441" s="102"/>
      <c r="C3441" s="102"/>
      <c r="D3441" s="102"/>
      <c r="E3441" s="102"/>
      <c r="F3441" s="87"/>
      <c r="G3441" s="87"/>
      <c r="H3441" s="88"/>
      <c r="I3441" s="102"/>
    </row>
    <row r="3442" spans="1:9">
      <c r="A3442" s="102"/>
      <c r="B3442" s="102"/>
      <c r="C3442" s="102"/>
      <c r="D3442" s="102"/>
      <c r="E3442" s="102"/>
      <c r="F3442" s="189"/>
      <c r="G3442" s="189"/>
      <c r="H3442" s="88"/>
      <c r="I3442" s="102"/>
    </row>
    <row r="3443" spans="1:9">
      <c r="A3443" s="102"/>
      <c r="B3443" s="102"/>
      <c r="C3443" s="102"/>
      <c r="D3443" s="102"/>
      <c r="E3443" s="102"/>
      <c r="F3443" s="89"/>
      <c r="G3443" s="89"/>
      <c r="H3443" s="88"/>
      <c r="I3443" s="102"/>
    </row>
    <row r="3444" spans="1:9">
      <c r="A3444" s="102"/>
      <c r="B3444" s="102"/>
      <c r="C3444" s="102"/>
      <c r="D3444" s="102"/>
      <c r="E3444" s="102"/>
      <c r="F3444" s="87"/>
      <c r="G3444" s="87"/>
      <c r="H3444" s="88"/>
      <c r="I3444" s="102"/>
    </row>
    <row r="3445" spans="1:9">
      <c r="A3445" s="102"/>
      <c r="B3445" s="102"/>
      <c r="C3445" s="102"/>
      <c r="D3445" s="102"/>
      <c r="E3445" s="102"/>
      <c r="F3445" s="87"/>
      <c r="G3445" s="87"/>
      <c r="H3445" s="88"/>
      <c r="I3445" s="102"/>
    </row>
    <row r="3446" spans="1:9">
      <c r="A3446" s="102"/>
      <c r="B3446" s="102"/>
      <c r="C3446" s="102"/>
      <c r="D3446" s="102"/>
      <c r="E3446" s="102"/>
      <c r="F3446" s="87"/>
      <c r="G3446" s="87"/>
      <c r="H3446" s="88"/>
      <c r="I3446" s="102"/>
    </row>
    <row r="3447" spans="1:9">
      <c r="A3447" s="102"/>
      <c r="B3447" s="102"/>
      <c r="C3447" s="102"/>
      <c r="D3447" s="102"/>
      <c r="E3447" s="102"/>
      <c r="F3447" s="87"/>
      <c r="G3447" s="87"/>
      <c r="H3447" s="88"/>
      <c r="I3447" s="102"/>
    </row>
    <row r="3448" spans="1:9">
      <c r="A3448" s="102"/>
      <c r="B3448" s="102"/>
      <c r="C3448" s="102"/>
      <c r="D3448" s="102"/>
      <c r="E3448" s="102"/>
      <c r="F3448" s="87"/>
      <c r="G3448" s="87"/>
      <c r="H3448" s="88"/>
      <c r="I3448" s="102"/>
    </row>
    <row r="3449" spans="1:9">
      <c r="A3449" s="102"/>
      <c r="B3449" s="102"/>
      <c r="C3449" s="102"/>
      <c r="D3449" s="102"/>
      <c r="E3449" s="102"/>
      <c r="F3449" s="87"/>
      <c r="G3449" s="87"/>
      <c r="H3449" s="88"/>
      <c r="I3449" s="102"/>
    </row>
    <row r="3450" spans="1:9">
      <c r="A3450" s="102"/>
      <c r="B3450" s="102"/>
      <c r="C3450" s="102"/>
      <c r="D3450" s="102"/>
      <c r="E3450" s="102"/>
      <c r="F3450" s="87"/>
      <c r="G3450" s="87"/>
      <c r="H3450" s="88"/>
      <c r="I3450" s="102"/>
    </row>
    <row r="3451" spans="1:9">
      <c r="A3451" s="102"/>
      <c r="B3451" s="102"/>
      <c r="C3451" s="102"/>
      <c r="D3451" s="102"/>
      <c r="E3451" s="102"/>
      <c r="F3451" s="87"/>
      <c r="G3451" s="87"/>
      <c r="H3451" s="88"/>
      <c r="I3451" s="102"/>
    </row>
    <row r="3452" spans="1:9">
      <c r="A3452" s="102"/>
      <c r="B3452" s="102"/>
      <c r="C3452" s="102"/>
      <c r="D3452" s="102"/>
      <c r="E3452" s="102"/>
      <c r="F3452" s="87"/>
      <c r="G3452" s="87"/>
      <c r="H3452" s="88"/>
      <c r="I3452" s="102"/>
    </row>
    <row r="3453" spans="1:9">
      <c r="A3453" s="102"/>
      <c r="B3453" s="102"/>
      <c r="C3453" s="102"/>
      <c r="D3453" s="102"/>
      <c r="E3453" s="102"/>
      <c r="F3453" s="87"/>
      <c r="G3453" s="87"/>
      <c r="H3453" s="88"/>
      <c r="I3453" s="102"/>
    </row>
    <row r="3454" spans="1:9">
      <c r="A3454" s="102"/>
      <c r="B3454" s="102"/>
      <c r="C3454" s="102"/>
      <c r="D3454" s="102"/>
      <c r="E3454" s="102"/>
      <c r="F3454" s="89"/>
      <c r="G3454" s="89"/>
      <c r="H3454" s="88"/>
      <c r="I3454" s="102"/>
    </row>
    <row r="3455" spans="1:9">
      <c r="A3455" s="102"/>
      <c r="B3455" s="102"/>
      <c r="C3455" s="102"/>
      <c r="D3455" s="102"/>
      <c r="E3455" s="102"/>
      <c r="F3455" s="87"/>
      <c r="G3455" s="87"/>
      <c r="H3455" s="88"/>
      <c r="I3455" s="102"/>
    </row>
    <row r="3456" spans="1:9">
      <c r="A3456" s="102"/>
      <c r="B3456" s="102"/>
      <c r="C3456" s="102"/>
      <c r="D3456" s="102"/>
      <c r="E3456" s="102"/>
      <c r="F3456" s="87"/>
      <c r="G3456" s="87"/>
      <c r="H3456" s="88"/>
      <c r="I3456" s="102"/>
    </row>
    <row r="3457" spans="1:9">
      <c r="A3457" s="102"/>
      <c r="B3457" s="102"/>
      <c r="C3457" s="102"/>
      <c r="D3457" s="102"/>
      <c r="E3457" s="102"/>
      <c r="F3457" s="87"/>
      <c r="G3457" s="87"/>
      <c r="H3457" s="88"/>
      <c r="I3457" s="102"/>
    </row>
    <row r="3458" spans="1:9">
      <c r="A3458" s="102"/>
      <c r="B3458" s="102"/>
      <c r="C3458" s="102"/>
      <c r="D3458" s="102"/>
      <c r="E3458" s="102"/>
      <c r="F3458" s="87"/>
      <c r="G3458" s="87"/>
      <c r="H3458" s="88"/>
      <c r="I3458" s="102"/>
    </row>
    <row r="3459" spans="1:9">
      <c r="A3459" s="102"/>
      <c r="B3459" s="102"/>
      <c r="C3459" s="102"/>
      <c r="D3459" s="102"/>
      <c r="E3459" s="102"/>
      <c r="F3459" s="87"/>
      <c r="G3459" s="87"/>
      <c r="H3459" s="88"/>
      <c r="I3459" s="102"/>
    </row>
    <row r="3460" spans="1:9">
      <c r="A3460" s="102"/>
      <c r="B3460" s="102"/>
      <c r="C3460" s="102"/>
      <c r="D3460" s="102"/>
      <c r="E3460" s="102"/>
      <c r="F3460" s="87"/>
      <c r="G3460" s="87"/>
      <c r="H3460" s="88"/>
      <c r="I3460" s="102"/>
    </row>
    <row r="3461" spans="1:9">
      <c r="A3461" s="102"/>
      <c r="B3461" s="102"/>
      <c r="C3461" s="102"/>
      <c r="D3461" s="102"/>
      <c r="E3461" s="102"/>
      <c r="F3461" s="87"/>
      <c r="G3461" s="87"/>
      <c r="H3461" s="88"/>
      <c r="I3461" s="102"/>
    </row>
    <row r="3462" spans="1:9">
      <c r="A3462" s="102"/>
      <c r="B3462" s="102"/>
      <c r="C3462" s="102"/>
      <c r="D3462" s="102"/>
      <c r="E3462" s="102"/>
      <c r="F3462" s="87"/>
      <c r="G3462" s="87"/>
      <c r="H3462" s="88"/>
      <c r="I3462" s="102"/>
    </row>
    <row r="3463" spans="1:9">
      <c r="A3463" s="102"/>
      <c r="B3463" s="102"/>
      <c r="C3463" s="102"/>
      <c r="D3463" s="102"/>
      <c r="E3463" s="102"/>
      <c r="F3463" s="87"/>
      <c r="G3463" s="87"/>
      <c r="H3463" s="88"/>
      <c r="I3463" s="102"/>
    </row>
    <row r="3464" spans="1:9">
      <c r="A3464" s="102"/>
      <c r="B3464" s="102"/>
      <c r="C3464" s="102"/>
      <c r="D3464" s="102"/>
      <c r="E3464" s="102"/>
      <c r="F3464" s="87"/>
      <c r="G3464" s="87"/>
      <c r="H3464" s="88"/>
      <c r="I3464" s="102"/>
    </row>
    <row r="3465" spans="1:9">
      <c r="A3465" s="102"/>
      <c r="B3465" s="102"/>
      <c r="C3465" s="102"/>
      <c r="D3465" s="102"/>
      <c r="E3465" s="102"/>
      <c r="F3465" s="87"/>
      <c r="G3465" s="87"/>
      <c r="H3465" s="88"/>
      <c r="I3465" s="102"/>
    </row>
    <row r="3466" spans="1:9">
      <c r="A3466" s="102"/>
      <c r="B3466" s="102"/>
      <c r="C3466" s="102"/>
      <c r="D3466" s="102"/>
      <c r="E3466" s="102"/>
      <c r="F3466" s="87"/>
      <c r="G3466" s="87"/>
      <c r="H3466" s="88"/>
      <c r="I3466" s="102"/>
    </row>
    <row r="3467" spans="1:9">
      <c r="A3467" s="102"/>
      <c r="B3467" s="102"/>
      <c r="C3467" s="102"/>
      <c r="D3467" s="102"/>
      <c r="E3467" s="102"/>
      <c r="F3467" s="173"/>
      <c r="G3467" s="173"/>
      <c r="H3467" s="88"/>
      <c r="I3467" s="102"/>
    </row>
    <row r="3468" spans="1:9">
      <c r="A3468" s="102"/>
      <c r="B3468" s="102"/>
      <c r="C3468" s="102"/>
      <c r="D3468" s="102"/>
      <c r="E3468" s="102"/>
      <c r="F3468" s="87"/>
      <c r="G3468" s="87"/>
      <c r="H3468" s="88"/>
      <c r="I3468" s="102"/>
    </row>
    <row r="3469" spans="1:9">
      <c r="A3469" s="102"/>
      <c r="B3469" s="102"/>
      <c r="C3469" s="102"/>
      <c r="D3469" s="102"/>
      <c r="E3469" s="102"/>
      <c r="F3469" s="87"/>
      <c r="G3469" s="87"/>
      <c r="H3469" s="88"/>
      <c r="I3469" s="102"/>
    </row>
    <row r="3470" spans="1:9">
      <c r="A3470" s="102"/>
      <c r="B3470" s="102"/>
      <c r="C3470" s="102"/>
      <c r="D3470" s="102"/>
      <c r="E3470" s="102"/>
      <c r="F3470" s="87"/>
      <c r="G3470" s="87"/>
      <c r="H3470" s="88"/>
      <c r="I3470" s="102"/>
    </row>
    <row r="3471" spans="1:9">
      <c r="A3471" s="102"/>
      <c r="B3471" s="102"/>
      <c r="C3471" s="102"/>
      <c r="D3471" s="102"/>
      <c r="E3471" s="102"/>
      <c r="F3471" s="87"/>
      <c r="G3471" s="87"/>
      <c r="H3471" s="88"/>
      <c r="I3471" s="102"/>
    </row>
    <row r="3472" spans="1:9">
      <c r="A3472" s="102"/>
      <c r="B3472" s="102"/>
      <c r="C3472" s="102"/>
      <c r="D3472" s="102"/>
      <c r="E3472" s="102"/>
      <c r="F3472" s="87"/>
      <c r="G3472" s="87"/>
      <c r="H3472" s="88"/>
      <c r="I3472" s="102"/>
    </row>
    <row r="3473" spans="1:9">
      <c r="A3473" s="102"/>
      <c r="B3473" s="102"/>
      <c r="C3473" s="102"/>
      <c r="D3473" s="102"/>
      <c r="E3473" s="102"/>
      <c r="F3473" s="87"/>
      <c r="G3473" s="87"/>
      <c r="H3473" s="88"/>
      <c r="I3473" s="102"/>
    </row>
    <row r="3474" spans="1:9">
      <c r="A3474" s="102"/>
      <c r="B3474" s="102"/>
      <c r="C3474" s="102"/>
      <c r="D3474" s="102"/>
      <c r="E3474" s="102"/>
      <c r="F3474" s="87"/>
      <c r="G3474" s="87"/>
      <c r="H3474" s="88"/>
      <c r="I3474" s="102"/>
    </row>
    <row r="3475" spans="1:9">
      <c r="A3475" s="102"/>
      <c r="B3475" s="102"/>
      <c r="C3475" s="102"/>
      <c r="D3475" s="102"/>
      <c r="E3475" s="102"/>
      <c r="F3475" s="87"/>
      <c r="G3475" s="87"/>
      <c r="H3475" s="88"/>
      <c r="I3475" s="102"/>
    </row>
    <row r="3476" spans="1:9">
      <c r="A3476" s="102"/>
      <c r="B3476" s="102"/>
      <c r="C3476" s="102"/>
      <c r="D3476" s="102"/>
      <c r="E3476" s="102"/>
      <c r="F3476" s="89"/>
      <c r="G3476" s="89"/>
      <c r="H3476" s="88"/>
      <c r="I3476" s="102"/>
    </row>
    <row r="3477" spans="1:9">
      <c r="A3477" s="102"/>
      <c r="B3477" s="102"/>
      <c r="C3477" s="102"/>
      <c r="D3477" s="102"/>
      <c r="E3477" s="102"/>
      <c r="F3477" s="87"/>
      <c r="G3477" s="87"/>
      <c r="H3477" s="88"/>
      <c r="I3477" s="102"/>
    </row>
    <row r="3478" spans="1:9">
      <c r="A3478" s="102"/>
      <c r="B3478" s="102"/>
      <c r="C3478" s="102"/>
      <c r="D3478" s="102"/>
      <c r="E3478" s="102"/>
      <c r="F3478" s="87"/>
      <c r="G3478" s="87"/>
      <c r="H3478" s="88"/>
      <c r="I3478" s="102"/>
    </row>
    <row r="3479" spans="1:9">
      <c r="A3479" s="102"/>
      <c r="B3479" s="102"/>
      <c r="C3479" s="102"/>
      <c r="D3479" s="102"/>
      <c r="E3479" s="102"/>
      <c r="F3479" s="89"/>
      <c r="G3479" s="89"/>
      <c r="H3479" s="88"/>
      <c r="I3479" s="102"/>
    </row>
    <row r="3480" spans="1:9">
      <c r="A3480" s="102"/>
      <c r="B3480" s="102"/>
      <c r="C3480" s="102"/>
      <c r="D3480" s="102"/>
      <c r="E3480" s="102"/>
      <c r="F3480" s="87"/>
      <c r="G3480" s="87"/>
      <c r="H3480" s="88"/>
      <c r="I3480" s="102"/>
    </row>
    <row r="3481" spans="1:9">
      <c r="A3481" s="102"/>
      <c r="B3481" s="102"/>
      <c r="C3481" s="102"/>
      <c r="D3481" s="102"/>
      <c r="E3481" s="102"/>
      <c r="F3481" s="87"/>
      <c r="G3481" s="87"/>
      <c r="H3481" s="88"/>
      <c r="I3481" s="102"/>
    </row>
    <row r="3482" spans="1:9">
      <c r="A3482" s="102"/>
      <c r="B3482" s="102"/>
      <c r="C3482" s="102"/>
      <c r="D3482" s="102"/>
      <c r="E3482" s="102"/>
      <c r="F3482" s="87"/>
      <c r="G3482" s="87"/>
      <c r="H3482" s="88"/>
      <c r="I3482" s="102"/>
    </row>
    <row r="3483" spans="1:9">
      <c r="A3483" s="102"/>
      <c r="B3483" s="102"/>
      <c r="C3483" s="102"/>
      <c r="D3483" s="102"/>
      <c r="E3483" s="102"/>
      <c r="F3483" s="87"/>
      <c r="G3483" s="87"/>
      <c r="H3483" s="88"/>
      <c r="I3483" s="102"/>
    </row>
    <row r="3484" spans="1:9">
      <c r="A3484" s="102"/>
      <c r="B3484" s="102"/>
      <c r="C3484" s="102"/>
      <c r="D3484" s="102"/>
      <c r="E3484" s="102"/>
      <c r="F3484" s="87"/>
      <c r="G3484" s="87"/>
      <c r="H3484" s="88"/>
      <c r="I3484" s="102"/>
    </row>
    <row r="3485" spans="1:9">
      <c r="A3485" s="102"/>
      <c r="B3485" s="102"/>
      <c r="C3485" s="102"/>
      <c r="D3485" s="102"/>
      <c r="E3485" s="102"/>
      <c r="F3485" s="87"/>
      <c r="G3485" s="87"/>
      <c r="H3485" s="88"/>
      <c r="I3485" s="102"/>
    </row>
    <row r="3486" spans="1:9">
      <c r="A3486" s="102"/>
      <c r="B3486" s="102"/>
      <c r="C3486" s="102"/>
      <c r="D3486" s="102"/>
      <c r="E3486" s="102"/>
      <c r="F3486" s="87"/>
      <c r="G3486" s="87"/>
      <c r="H3486" s="88"/>
      <c r="I3486" s="102"/>
    </row>
    <row r="3487" spans="1:9">
      <c r="A3487" s="102"/>
      <c r="B3487" s="102"/>
      <c r="C3487" s="102"/>
      <c r="D3487" s="102"/>
      <c r="E3487" s="102"/>
      <c r="F3487" s="87"/>
      <c r="G3487" s="87"/>
      <c r="H3487" s="88"/>
      <c r="I3487" s="102"/>
    </row>
    <row r="3488" spans="1:9">
      <c r="A3488" s="102"/>
      <c r="B3488" s="102"/>
      <c r="C3488" s="102"/>
      <c r="D3488" s="102"/>
      <c r="E3488" s="102"/>
      <c r="F3488" s="87"/>
      <c r="G3488" s="87"/>
      <c r="H3488" s="88"/>
      <c r="I3488" s="102"/>
    </row>
    <row r="3489" spans="1:9">
      <c r="A3489" s="102"/>
      <c r="B3489" s="102"/>
      <c r="C3489" s="102"/>
      <c r="D3489" s="102"/>
      <c r="E3489" s="102"/>
      <c r="F3489" s="87"/>
      <c r="G3489" s="87"/>
      <c r="H3489" s="88"/>
      <c r="I3489" s="102"/>
    </row>
    <row r="3490" spans="1:9">
      <c r="A3490" s="102"/>
      <c r="B3490" s="102"/>
      <c r="C3490" s="102"/>
      <c r="D3490" s="102"/>
      <c r="E3490" s="102"/>
      <c r="F3490" s="89"/>
      <c r="G3490" s="89"/>
      <c r="H3490" s="88"/>
      <c r="I3490" s="102"/>
    </row>
    <row r="3491" spans="1:9">
      <c r="A3491" s="102"/>
      <c r="B3491" s="102"/>
      <c r="C3491" s="102"/>
      <c r="D3491" s="102"/>
      <c r="E3491" s="102"/>
      <c r="F3491" s="89"/>
      <c r="G3491" s="89"/>
      <c r="H3491" s="88"/>
      <c r="I3491" s="102"/>
    </row>
    <row r="3492" spans="1:9">
      <c r="A3492" s="102"/>
      <c r="B3492" s="102"/>
      <c r="C3492" s="102"/>
      <c r="D3492" s="102"/>
      <c r="E3492" s="102"/>
      <c r="F3492" s="89"/>
      <c r="G3492" s="89"/>
      <c r="H3492" s="88"/>
      <c r="I3492" s="102"/>
    </row>
    <row r="3493" spans="1:9">
      <c r="A3493" s="102"/>
      <c r="B3493" s="102"/>
      <c r="C3493" s="102"/>
      <c r="D3493" s="102"/>
      <c r="E3493" s="102"/>
      <c r="F3493" s="89"/>
      <c r="G3493" s="89"/>
      <c r="H3493" s="88"/>
      <c r="I3493" s="102"/>
    </row>
    <row r="3494" spans="1:9">
      <c r="A3494" s="102"/>
      <c r="B3494" s="102"/>
      <c r="C3494" s="102"/>
      <c r="D3494" s="102"/>
      <c r="E3494" s="102"/>
      <c r="F3494" s="87"/>
      <c r="G3494" s="87"/>
      <c r="H3494" s="88"/>
      <c r="I3494" s="102"/>
    </row>
    <row r="3495" spans="1:9">
      <c r="A3495" s="102"/>
      <c r="B3495" s="102"/>
      <c r="C3495" s="102"/>
      <c r="D3495" s="102"/>
      <c r="E3495" s="102"/>
      <c r="F3495" s="89"/>
      <c r="G3495" s="89"/>
      <c r="H3495" s="88"/>
      <c r="I3495" s="102"/>
    </row>
    <row r="3496" spans="1:9">
      <c r="A3496" s="102"/>
      <c r="B3496" s="102"/>
      <c r="C3496" s="102"/>
      <c r="D3496" s="102"/>
      <c r="E3496" s="102"/>
      <c r="F3496" s="87"/>
      <c r="G3496" s="87"/>
      <c r="H3496" s="88"/>
      <c r="I3496" s="102"/>
    </row>
    <row r="3497" spans="1:9">
      <c r="A3497" s="102"/>
      <c r="B3497" s="102"/>
      <c r="C3497" s="102"/>
      <c r="D3497" s="102"/>
      <c r="E3497" s="102"/>
      <c r="F3497" s="87"/>
      <c r="G3497" s="87"/>
      <c r="H3497" s="87"/>
      <c r="I3497" s="102"/>
    </row>
    <row r="3498" spans="1:9">
      <c r="A3498" s="102"/>
      <c r="B3498" s="102"/>
      <c r="C3498" s="102"/>
      <c r="D3498" s="102"/>
      <c r="E3498" s="102"/>
      <c r="F3498" s="173"/>
      <c r="G3498" s="173"/>
      <c r="H3498" s="88"/>
      <c r="I3498" s="102"/>
    </row>
    <row r="3499" spans="1:9">
      <c r="A3499" s="102"/>
      <c r="B3499" s="102"/>
      <c r="C3499" s="102"/>
      <c r="D3499" s="102"/>
      <c r="E3499" s="102"/>
      <c r="F3499" s="87"/>
      <c r="G3499" s="87"/>
      <c r="H3499" s="88"/>
      <c r="I3499" s="102"/>
    </row>
    <row r="3500" spans="1:9">
      <c r="A3500" s="102"/>
      <c r="B3500" s="102"/>
      <c r="C3500" s="102"/>
      <c r="D3500" s="102"/>
      <c r="E3500" s="102"/>
      <c r="F3500" s="173"/>
      <c r="G3500" s="173"/>
      <c r="H3500" s="88"/>
      <c r="I3500" s="102"/>
    </row>
    <row r="3501" spans="1:9">
      <c r="A3501" s="102"/>
      <c r="B3501" s="102"/>
      <c r="C3501" s="102"/>
      <c r="D3501" s="102"/>
      <c r="E3501" s="102"/>
      <c r="F3501" s="173"/>
      <c r="G3501" s="173"/>
      <c r="H3501" s="88"/>
      <c r="I3501" s="102"/>
    </row>
    <row r="3502" spans="1:9">
      <c r="A3502" s="102"/>
      <c r="B3502" s="102"/>
      <c r="C3502" s="102"/>
      <c r="D3502" s="102"/>
      <c r="E3502" s="102"/>
      <c r="F3502" s="87"/>
      <c r="G3502" s="87"/>
      <c r="H3502" s="88"/>
      <c r="I3502" s="102"/>
    </row>
    <row r="3503" spans="1:9">
      <c r="A3503" s="102"/>
      <c r="B3503" s="102"/>
      <c r="C3503" s="102"/>
      <c r="D3503" s="102"/>
      <c r="E3503" s="102"/>
      <c r="F3503" s="87"/>
      <c r="G3503" s="87"/>
      <c r="H3503" s="88"/>
      <c r="I3503" s="102"/>
    </row>
    <row r="3504" spans="1:9">
      <c r="A3504" s="102"/>
      <c r="B3504" s="102"/>
      <c r="C3504" s="102"/>
      <c r="D3504" s="102"/>
      <c r="E3504" s="102"/>
      <c r="F3504" s="87"/>
      <c r="G3504" s="87"/>
      <c r="H3504" s="88"/>
      <c r="I3504" s="102"/>
    </row>
    <row r="3505" spans="1:85">
      <c r="A3505" s="102"/>
      <c r="B3505" s="102"/>
      <c r="C3505" s="102"/>
      <c r="D3505" s="102"/>
      <c r="E3505" s="102"/>
      <c r="F3505" s="87"/>
      <c r="G3505" s="87"/>
      <c r="H3505" s="88"/>
      <c r="I3505" s="102"/>
    </row>
    <row r="3506" spans="1:85">
      <c r="A3506" s="102"/>
      <c r="B3506" s="102"/>
      <c r="C3506" s="102"/>
      <c r="D3506" s="102"/>
      <c r="E3506" s="102"/>
      <c r="F3506" s="87"/>
      <c r="G3506" s="87"/>
      <c r="H3506" s="88"/>
      <c r="I3506" s="102"/>
      <c r="N3506" s="95"/>
      <c r="O3506" s="95"/>
      <c r="P3506" s="95"/>
      <c r="Q3506" s="95"/>
      <c r="R3506" s="95"/>
      <c r="S3506" s="95"/>
      <c r="T3506" s="95"/>
      <c r="U3506" s="95"/>
      <c r="V3506" s="95"/>
      <c r="W3506" s="95"/>
      <c r="X3506" s="95"/>
      <c r="Y3506" s="95"/>
      <c r="Z3506" s="95"/>
      <c r="AA3506" s="95"/>
      <c r="AB3506" s="95"/>
      <c r="AC3506" s="95"/>
      <c r="AD3506" s="95"/>
      <c r="AE3506" s="95"/>
      <c r="AF3506" s="95"/>
      <c r="AG3506" s="95"/>
      <c r="AH3506" s="95"/>
      <c r="AI3506" s="95"/>
      <c r="AJ3506" s="95"/>
      <c r="AK3506" s="95"/>
      <c r="AL3506" s="95"/>
      <c r="AM3506" s="95"/>
      <c r="AN3506" s="95"/>
      <c r="AO3506" s="95"/>
      <c r="AP3506" s="95"/>
      <c r="AQ3506" s="95"/>
      <c r="AR3506" s="95"/>
      <c r="AS3506" s="95"/>
      <c r="AT3506" s="95"/>
      <c r="AU3506" s="95"/>
      <c r="AV3506" s="95"/>
      <c r="AW3506" s="95"/>
      <c r="AX3506" s="95"/>
      <c r="AY3506" s="95"/>
      <c r="AZ3506" s="95"/>
      <c r="BA3506" s="95"/>
      <c r="BB3506" s="95"/>
      <c r="BC3506" s="95"/>
      <c r="BD3506" s="95"/>
      <c r="BE3506" s="95"/>
      <c r="BF3506" s="95"/>
      <c r="BG3506" s="95"/>
      <c r="BH3506" s="95"/>
      <c r="BI3506" s="95"/>
      <c r="BJ3506" s="95"/>
      <c r="BK3506" s="95"/>
      <c r="BL3506" s="95"/>
      <c r="BM3506" s="95"/>
      <c r="BN3506" s="95"/>
      <c r="BO3506" s="95"/>
      <c r="BP3506" s="95"/>
      <c r="BQ3506" s="95"/>
      <c r="BR3506" s="95"/>
      <c r="BS3506" s="95"/>
      <c r="BT3506" s="95"/>
      <c r="BU3506" s="95"/>
      <c r="BV3506" s="95"/>
      <c r="BW3506" s="95"/>
      <c r="BX3506" s="95"/>
      <c r="BY3506" s="95"/>
      <c r="BZ3506" s="95"/>
      <c r="CA3506" s="95"/>
      <c r="CB3506" s="95"/>
      <c r="CC3506" s="95"/>
      <c r="CD3506" s="95"/>
      <c r="CE3506" s="95"/>
      <c r="CF3506" s="95"/>
      <c r="CG3506" s="95"/>
    </row>
    <row r="3507" spans="1:85">
      <c r="A3507" s="102"/>
      <c r="B3507" s="102"/>
      <c r="C3507" s="102"/>
      <c r="D3507" s="102"/>
      <c r="E3507" s="102"/>
      <c r="F3507" s="89"/>
      <c r="G3507" s="89"/>
      <c r="H3507" s="88"/>
      <c r="I3507" s="102"/>
      <c r="L3507" s="95"/>
      <c r="M3507" s="95"/>
    </row>
    <row r="3508" spans="1:85">
      <c r="A3508" s="102"/>
      <c r="B3508" s="102"/>
      <c r="C3508" s="102"/>
      <c r="D3508" s="102"/>
      <c r="E3508" s="102"/>
      <c r="F3508" s="89"/>
      <c r="G3508" s="89"/>
      <c r="H3508" s="88"/>
      <c r="I3508" s="102"/>
    </row>
    <row r="3509" spans="1:85">
      <c r="A3509" s="102"/>
      <c r="B3509" s="102"/>
      <c r="C3509" s="102"/>
      <c r="D3509" s="102"/>
      <c r="E3509" s="102"/>
      <c r="F3509" s="89"/>
      <c r="G3509" s="89"/>
      <c r="H3509" s="88"/>
      <c r="I3509" s="102"/>
    </row>
    <row r="3510" spans="1:85">
      <c r="A3510" s="102"/>
      <c r="B3510" s="102"/>
      <c r="C3510" s="102"/>
      <c r="D3510" s="102"/>
      <c r="E3510" s="102"/>
      <c r="F3510" s="87"/>
      <c r="G3510" s="87"/>
      <c r="H3510" s="88"/>
      <c r="I3510" s="102"/>
    </row>
    <row r="3511" spans="1:85">
      <c r="A3511" s="102"/>
      <c r="B3511" s="102"/>
      <c r="C3511" s="102"/>
      <c r="D3511" s="102"/>
      <c r="E3511" s="102"/>
      <c r="F3511" s="89"/>
      <c r="G3511" s="89"/>
      <c r="H3511" s="88"/>
      <c r="I3511" s="102"/>
    </row>
    <row r="3512" spans="1:85">
      <c r="A3512" s="102"/>
      <c r="B3512" s="102"/>
      <c r="C3512" s="102"/>
      <c r="D3512" s="102"/>
      <c r="E3512" s="102"/>
      <c r="F3512" s="87"/>
      <c r="G3512" s="87"/>
      <c r="H3512" s="88"/>
      <c r="I3512" s="102"/>
    </row>
    <row r="3513" spans="1:85">
      <c r="A3513" s="102"/>
      <c r="B3513" s="102"/>
      <c r="C3513" s="102"/>
      <c r="D3513" s="102"/>
      <c r="E3513" s="102"/>
      <c r="F3513" s="87"/>
      <c r="G3513" s="87"/>
      <c r="H3513" s="88"/>
      <c r="I3513" s="102"/>
    </row>
    <row r="3514" spans="1:85">
      <c r="A3514" s="102"/>
      <c r="B3514" s="102"/>
      <c r="C3514" s="102"/>
      <c r="D3514" s="102"/>
      <c r="E3514" s="102"/>
      <c r="F3514" s="87"/>
      <c r="G3514" s="87"/>
      <c r="H3514" s="88"/>
      <c r="I3514" s="102"/>
    </row>
    <row r="3515" spans="1:85">
      <c r="A3515" s="102"/>
      <c r="B3515" s="102"/>
      <c r="C3515" s="102"/>
      <c r="D3515" s="102"/>
      <c r="E3515" s="102"/>
      <c r="F3515" s="87"/>
      <c r="G3515" s="87"/>
      <c r="H3515" s="88"/>
      <c r="I3515" s="102"/>
    </row>
    <row r="3516" spans="1:85">
      <c r="A3516" s="102"/>
      <c r="B3516" s="102"/>
      <c r="C3516" s="102"/>
      <c r="D3516" s="102"/>
      <c r="E3516" s="102"/>
      <c r="F3516" s="87"/>
      <c r="G3516" s="87"/>
      <c r="H3516" s="88"/>
      <c r="I3516" s="102"/>
    </row>
    <row r="3517" spans="1:85">
      <c r="A3517" s="102"/>
      <c r="B3517" s="102"/>
      <c r="C3517" s="102"/>
      <c r="D3517" s="102"/>
      <c r="E3517" s="102"/>
      <c r="F3517" s="87"/>
      <c r="G3517" s="87"/>
      <c r="H3517" s="88"/>
      <c r="I3517" s="102"/>
    </row>
    <row r="3518" spans="1:85">
      <c r="A3518" s="102"/>
      <c r="B3518" s="102"/>
      <c r="C3518" s="102"/>
      <c r="D3518" s="102"/>
      <c r="E3518" s="102"/>
      <c r="F3518" s="87"/>
      <c r="G3518" s="87"/>
      <c r="H3518" s="88"/>
      <c r="I3518" s="102"/>
      <c r="N3518" s="95"/>
      <c r="O3518" s="95"/>
      <c r="P3518" s="95"/>
      <c r="Q3518" s="95"/>
      <c r="R3518" s="95"/>
      <c r="S3518" s="95"/>
      <c r="T3518" s="95"/>
      <c r="U3518" s="95"/>
      <c r="V3518" s="95"/>
      <c r="W3518" s="95"/>
      <c r="X3518" s="95"/>
      <c r="Y3518" s="95"/>
      <c r="Z3518" s="95"/>
      <c r="AA3518" s="95"/>
      <c r="AB3518" s="95"/>
      <c r="AC3518" s="95"/>
      <c r="AD3518" s="95"/>
      <c r="AE3518" s="95"/>
      <c r="AF3518" s="95"/>
      <c r="AG3518" s="95"/>
      <c r="AH3518" s="95"/>
      <c r="AI3518" s="95"/>
      <c r="AJ3518" s="95"/>
      <c r="AK3518" s="95"/>
      <c r="AL3518" s="95"/>
      <c r="AM3518" s="95"/>
      <c r="AN3518" s="95"/>
      <c r="AO3518" s="95"/>
      <c r="AP3518" s="95"/>
      <c r="AQ3518" s="95"/>
      <c r="AR3518" s="95"/>
      <c r="AS3518" s="95"/>
      <c r="AT3518" s="95"/>
      <c r="AU3518" s="95"/>
      <c r="AV3518" s="95"/>
      <c r="AW3518" s="95"/>
      <c r="AX3518" s="95"/>
      <c r="AY3518" s="95"/>
      <c r="AZ3518" s="95"/>
      <c r="BA3518" s="95"/>
      <c r="BB3518" s="95"/>
      <c r="BC3518" s="95"/>
      <c r="BD3518" s="95"/>
      <c r="BE3518" s="95"/>
      <c r="BF3518" s="95"/>
      <c r="BG3518" s="95"/>
      <c r="BH3518" s="95"/>
      <c r="BI3518" s="95"/>
      <c r="BJ3518" s="95"/>
      <c r="BK3518" s="95"/>
      <c r="BL3518" s="95"/>
      <c r="BM3518" s="95"/>
      <c r="BN3518" s="95"/>
      <c r="BO3518" s="95"/>
      <c r="BP3518" s="95"/>
      <c r="BQ3518" s="95"/>
      <c r="BR3518" s="95"/>
      <c r="BS3518" s="95"/>
      <c r="BT3518" s="95"/>
      <c r="BU3518" s="95"/>
      <c r="BV3518" s="95"/>
      <c r="BW3518" s="95"/>
      <c r="BX3518" s="95"/>
      <c r="BY3518" s="95"/>
      <c r="BZ3518" s="95"/>
      <c r="CA3518" s="95"/>
      <c r="CB3518" s="95"/>
      <c r="CC3518" s="95"/>
      <c r="CD3518" s="95"/>
      <c r="CE3518" s="95"/>
      <c r="CF3518" s="95"/>
      <c r="CG3518" s="95"/>
    </row>
    <row r="3519" spans="1:85">
      <c r="A3519" s="102"/>
      <c r="B3519" s="102"/>
      <c r="C3519" s="102"/>
      <c r="D3519" s="102"/>
      <c r="E3519" s="102"/>
      <c r="F3519" s="89"/>
      <c r="G3519" s="89"/>
      <c r="H3519" s="88"/>
      <c r="I3519" s="102"/>
      <c r="L3519" s="95"/>
      <c r="M3519" s="95"/>
    </row>
    <row r="3520" spans="1:85">
      <c r="A3520" s="102"/>
      <c r="B3520" s="102"/>
      <c r="C3520" s="102"/>
      <c r="D3520" s="102"/>
      <c r="E3520" s="102"/>
      <c r="F3520" s="87"/>
      <c r="G3520" s="87"/>
      <c r="H3520" s="88"/>
      <c r="I3520" s="102"/>
    </row>
    <row r="3521" spans="1:85">
      <c r="A3521" s="102"/>
      <c r="B3521" s="102"/>
      <c r="C3521" s="102"/>
      <c r="D3521" s="102"/>
      <c r="E3521" s="102"/>
      <c r="F3521" s="89"/>
      <c r="G3521" s="89"/>
      <c r="H3521" s="88"/>
      <c r="I3521" s="102"/>
      <c r="N3521" s="95"/>
      <c r="O3521" s="95"/>
      <c r="P3521" s="95"/>
      <c r="Q3521" s="95"/>
      <c r="R3521" s="95"/>
      <c r="S3521" s="95"/>
      <c r="T3521" s="95"/>
      <c r="U3521" s="95"/>
      <c r="V3521" s="95"/>
      <c r="W3521" s="95"/>
      <c r="X3521" s="95"/>
      <c r="Y3521" s="95"/>
      <c r="Z3521" s="95"/>
      <c r="AA3521" s="95"/>
      <c r="AB3521" s="95"/>
      <c r="AC3521" s="95"/>
      <c r="AD3521" s="95"/>
      <c r="AE3521" s="95"/>
      <c r="AF3521" s="95"/>
      <c r="AG3521" s="95"/>
      <c r="AH3521" s="95"/>
      <c r="AI3521" s="95"/>
      <c r="AJ3521" s="95"/>
      <c r="AK3521" s="95"/>
      <c r="AL3521" s="95"/>
      <c r="AM3521" s="95"/>
      <c r="AN3521" s="95"/>
      <c r="AO3521" s="95"/>
      <c r="AP3521" s="95"/>
      <c r="AQ3521" s="95"/>
      <c r="AR3521" s="95"/>
      <c r="AS3521" s="95"/>
      <c r="AT3521" s="95"/>
      <c r="AU3521" s="95"/>
      <c r="AV3521" s="95"/>
      <c r="AW3521" s="95"/>
      <c r="AX3521" s="95"/>
      <c r="AY3521" s="95"/>
      <c r="AZ3521" s="95"/>
      <c r="BA3521" s="95"/>
      <c r="BB3521" s="95"/>
      <c r="BC3521" s="95"/>
      <c r="BD3521" s="95"/>
      <c r="BE3521" s="95"/>
      <c r="BF3521" s="95"/>
      <c r="BG3521" s="95"/>
      <c r="BH3521" s="95"/>
      <c r="BI3521" s="95"/>
      <c r="BJ3521" s="95"/>
      <c r="BK3521" s="95"/>
      <c r="BL3521" s="95"/>
      <c r="BM3521" s="95"/>
      <c r="BN3521" s="95"/>
      <c r="BO3521" s="95"/>
      <c r="BP3521" s="95"/>
      <c r="BQ3521" s="95"/>
      <c r="BR3521" s="95"/>
      <c r="BS3521" s="95"/>
      <c r="BT3521" s="95"/>
      <c r="BU3521" s="95"/>
      <c r="BV3521" s="95"/>
      <c r="BW3521" s="95"/>
      <c r="BX3521" s="95"/>
      <c r="BY3521" s="95"/>
      <c r="BZ3521" s="95"/>
      <c r="CA3521" s="95"/>
      <c r="CB3521" s="95"/>
      <c r="CC3521" s="95"/>
      <c r="CD3521" s="95"/>
      <c r="CE3521" s="95"/>
      <c r="CF3521" s="95"/>
      <c r="CG3521" s="95"/>
    </row>
    <row r="3522" spans="1:85">
      <c r="A3522" s="102"/>
      <c r="B3522" s="102"/>
      <c r="C3522" s="102"/>
      <c r="D3522" s="102"/>
      <c r="E3522" s="102"/>
      <c r="F3522" s="87"/>
      <c r="G3522" s="87"/>
      <c r="H3522" s="88"/>
      <c r="I3522" s="102"/>
      <c r="L3522" s="95"/>
      <c r="M3522" s="95"/>
    </row>
    <row r="3523" spans="1:85">
      <c r="A3523" s="102"/>
      <c r="B3523" s="102"/>
      <c r="C3523" s="102"/>
      <c r="D3523" s="102"/>
      <c r="E3523" s="102"/>
      <c r="F3523" s="89"/>
      <c r="G3523" s="89"/>
      <c r="H3523" s="88"/>
      <c r="I3523" s="102"/>
    </row>
    <row r="3524" spans="1:85">
      <c r="A3524" s="102"/>
      <c r="B3524" s="102"/>
      <c r="C3524" s="102"/>
      <c r="D3524" s="102"/>
      <c r="E3524" s="102"/>
      <c r="F3524" s="87"/>
      <c r="G3524" s="87"/>
      <c r="H3524" s="88"/>
      <c r="I3524" s="102"/>
      <c r="N3524" s="95"/>
      <c r="O3524" s="95"/>
      <c r="P3524" s="95"/>
      <c r="Q3524" s="95"/>
      <c r="R3524" s="95"/>
      <c r="S3524" s="95"/>
      <c r="T3524" s="95"/>
      <c r="U3524" s="95"/>
      <c r="V3524" s="95"/>
      <c r="W3524" s="95"/>
      <c r="X3524" s="95"/>
      <c r="Y3524" s="95"/>
      <c r="Z3524" s="95"/>
      <c r="AA3524" s="95"/>
      <c r="AB3524" s="95"/>
      <c r="AC3524" s="95"/>
      <c r="AD3524" s="95"/>
      <c r="AE3524" s="95"/>
      <c r="AF3524" s="95"/>
      <c r="AG3524" s="95"/>
      <c r="AH3524" s="95"/>
      <c r="AI3524" s="95"/>
      <c r="AJ3524" s="95"/>
      <c r="AK3524" s="95"/>
      <c r="AL3524" s="95"/>
      <c r="AM3524" s="95"/>
      <c r="AN3524" s="95"/>
      <c r="AO3524" s="95"/>
      <c r="AP3524" s="95"/>
      <c r="AQ3524" s="95"/>
      <c r="AR3524" s="95"/>
      <c r="AS3524" s="95"/>
      <c r="AT3524" s="95"/>
      <c r="AU3524" s="95"/>
      <c r="AV3524" s="95"/>
      <c r="AW3524" s="95"/>
      <c r="AX3524" s="95"/>
      <c r="AY3524" s="95"/>
      <c r="AZ3524" s="95"/>
      <c r="BA3524" s="95"/>
      <c r="BB3524" s="95"/>
      <c r="BC3524" s="95"/>
      <c r="BD3524" s="95"/>
      <c r="BE3524" s="95"/>
      <c r="BF3524" s="95"/>
      <c r="BG3524" s="95"/>
      <c r="BH3524" s="95"/>
      <c r="BI3524" s="95"/>
      <c r="BJ3524" s="95"/>
      <c r="BK3524" s="95"/>
      <c r="BL3524" s="95"/>
      <c r="BM3524" s="95"/>
      <c r="BN3524" s="95"/>
      <c r="BO3524" s="95"/>
      <c r="BP3524" s="95"/>
      <c r="BQ3524" s="95"/>
      <c r="BR3524" s="95"/>
      <c r="BS3524" s="95"/>
      <c r="BT3524" s="95"/>
      <c r="BU3524" s="95"/>
      <c r="BV3524" s="95"/>
      <c r="BW3524" s="95"/>
      <c r="BX3524" s="95"/>
      <c r="BY3524" s="95"/>
      <c r="BZ3524" s="95"/>
      <c r="CA3524" s="95"/>
      <c r="CB3524" s="95"/>
      <c r="CC3524" s="95"/>
      <c r="CD3524" s="95"/>
      <c r="CE3524" s="95"/>
      <c r="CF3524" s="95"/>
      <c r="CG3524" s="95"/>
    </row>
    <row r="3525" spans="1:85">
      <c r="A3525" s="102"/>
      <c r="B3525" s="102"/>
      <c r="C3525" s="102"/>
      <c r="D3525" s="102"/>
      <c r="E3525" s="102"/>
      <c r="F3525" s="89"/>
      <c r="G3525" s="89"/>
      <c r="H3525" s="88"/>
      <c r="I3525" s="102"/>
      <c r="L3525" s="95"/>
      <c r="M3525" s="95"/>
    </row>
    <row r="3526" spans="1:85">
      <c r="A3526" s="102"/>
      <c r="B3526" s="102"/>
      <c r="C3526" s="102"/>
      <c r="D3526" s="102"/>
      <c r="E3526" s="102"/>
      <c r="F3526" s="89"/>
      <c r="G3526" s="89"/>
      <c r="H3526" s="88"/>
      <c r="I3526" s="102"/>
    </row>
    <row r="3527" spans="1:85">
      <c r="A3527" s="102"/>
      <c r="B3527" s="102"/>
      <c r="C3527" s="102"/>
      <c r="D3527" s="102"/>
      <c r="E3527" s="102"/>
      <c r="F3527" s="89"/>
      <c r="G3527" s="89"/>
      <c r="H3527" s="88"/>
      <c r="I3527" s="102"/>
    </row>
    <row r="3528" spans="1:85">
      <c r="A3528" s="102"/>
      <c r="B3528" s="102"/>
      <c r="C3528" s="102"/>
      <c r="D3528" s="102"/>
      <c r="E3528" s="102"/>
      <c r="F3528" s="89"/>
      <c r="G3528" s="89"/>
      <c r="H3528" s="88"/>
      <c r="I3528" s="102"/>
    </row>
    <row r="3529" spans="1:85">
      <c r="A3529" s="102"/>
      <c r="B3529" s="102"/>
      <c r="C3529" s="102"/>
      <c r="D3529" s="102"/>
      <c r="E3529" s="102"/>
      <c r="F3529" s="87"/>
      <c r="G3529" s="87"/>
      <c r="H3529" s="88"/>
      <c r="I3529" s="102"/>
      <c r="N3529" s="95"/>
      <c r="O3529" s="95"/>
      <c r="P3529" s="95"/>
      <c r="Q3529" s="95"/>
      <c r="R3529" s="95"/>
      <c r="S3529" s="95"/>
      <c r="T3529" s="95"/>
      <c r="U3529" s="95"/>
      <c r="V3529" s="95"/>
      <c r="W3529" s="95"/>
      <c r="X3529" s="95"/>
      <c r="Y3529" s="95"/>
      <c r="Z3529" s="95"/>
      <c r="AA3529" s="95"/>
      <c r="AB3529" s="95"/>
      <c r="AC3529" s="95"/>
      <c r="AD3529" s="95"/>
      <c r="AE3529" s="95"/>
      <c r="AF3529" s="95"/>
      <c r="AG3529" s="95"/>
      <c r="AH3529" s="95"/>
      <c r="AI3529" s="95"/>
      <c r="AJ3529" s="95"/>
      <c r="AK3529" s="95"/>
      <c r="AL3529" s="95"/>
      <c r="AM3529" s="95"/>
      <c r="AN3529" s="95"/>
      <c r="AO3529" s="95"/>
      <c r="AP3529" s="95"/>
      <c r="AQ3529" s="95"/>
      <c r="AR3529" s="95"/>
      <c r="AS3529" s="95"/>
      <c r="AT3529" s="95"/>
      <c r="AU3529" s="95"/>
      <c r="AV3529" s="95"/>
      <c r="AW3529" s="95"/>
      <c r="AX3529" s="95"/>
      <c r="AY3529" s="95"/>
      <c r="AZ3529" s="95"/>
      <c r="BA3529" s="95"/>
      <c r="BB3529" s="95"/>
      <c r="BC3529" s="95"/>
      <c r="BD3529" s="95"/>
      <c r="BE3529" s="95"/>
      <c r="BF3529" s="95"/>
      <c r="BG3529" s="95"/>
      <c r="BH3529" s="95"/>
      <c r="BI3529" s="95"/>
      <c r="BJ3529" s="95"/>
      <c r="BK3529" s="95"/>
      <c r="BL3529" s="95"/>
      <c r="BM3529" s="95"/>
      <c r="BN3529" s="95"/>
      <c r="BO3529" s="95"/>
      <c r="BP3529" s="95"/>
      <c r="BQ3529" s="95"/>
      <c r="BR3529" s="95"/>
      <c r="BS3529" s="95"/>
      <c r="BT3529" s="95"/>
      <c r="BU3529" s="95"/>
      <c r="BV3529" s="95"/>
      <c r="BW3529" s="95"/>
      <c r="BX3529" s="95"/>
      <c r="BY3529" s="95"/>
      <c r="BZ3529" s="95"/>
      <c r="CA3529" s="95"/>
      <c r="CB3529" s="95"/>
      <c r="CC3529" s="95"/>
      <c r="CD3529" s="95"/>
      <c r="CE3529" s="95"/>
      <c r="CF3529" s="95"/>
      <c r="CG3529" s="95"/>
    </row>
    <row r="3530" spans="1:85">
      <c r="A3530" s="102"/>
      <c r="B3530" s="102"/>
      <c r="C3530" s="102"/>
      <c r="D3530" s="102"/>
      <c r="E3530" s="102"/>
      <c r="F3530" s="87"/>
      <c r="G3530" s="87"/>
      <c r="H3530" s="88"/>
      <c r="I3530" s="102"/>
      <c r="L3530" s="95"/>
      <c r="M3530" s="95"/>
    </row>
    <row r="3531" spans="1:85">
      <c r="A3531" s="102"/>
      <c r="B3531" s="102"/>
      <c r="C3531" s="102"/>
      <c r="D3531" s="102"/>
      <c r="E3531" s="102"/>
      <c r="F3531" s="87"/>
      <c r="G3531" s="87"/>
      <c r="H3531" s="88"/>
      <c r="I3531" s="102"/>
    </row>
    <row r="3532" spans="1:85">
      <c r="A3532" s="102"/>
      <c r="B3532" s="102"/>
      <c r="C3532" s="102"/>
      <c r="D3532" s="102"/>
      <c r="E3532" s="102"/>
      <c r="F3532" s="87"/>
      <c r="G3532" s="87"/>
      <c r="H3532" s="88"/>
      <c r="I3532" s="102"/>
    </row>
    <row r="3533" spans="1:85">
      <c r="A3533" s="102"/>
      <c r="B3533" s="102"/>
      <c r="C3533" s="102"/>
      <c r="D3533" s="102"/>
      <c r="E3533" s="102"/>
      <c r="F3533" s="87"/>
      <c r="G3533" s="87"/>
      <c r="H3533" s="88"/>
      <c r="I3533" s="102"/>
      <c r="K3533" s="95"/>
    </row>
    <row r="3534" spans="1:85">
      <c r="A3534" s="102"/>
      <c r="B3534" s="102"/>
      <c r="C3534" s="102"/>
      <c r="D3534" s="102"/>
      <c r="E3534" s="102"/>
      <c r="F3534" s="87"/>
      <c r="G3534" s="87"/>
      <c r="H3534" s="88"/>
      <c r="I3534" s="102"/>
    </row>
    <row r="3535" spans="1:85">
      <c r="A3535" s="102"/>
      <c r="B3535" s="102"/>
      <c r="C3535" s="102"/>
      <c r="D3535" s="102"/>
      <c r="E3535" s="102"/>
      <c r="F3535" s="87"/>
      <c r="G3535" s="87"/>
      <c r="H3535" s="88"/>
      <c r="I3535" s="102"/>
    </row>
    <row r="3536" spans="1:85">
      <c r="A3536" s="102"/>
      <c r="B3536" s="102"/>
      <c r="C3536" s="102"/>
      <c r="D3536" s="102"/>
      <c r="E3536" s="102"/>
      <c r="F3536" s="87"/>
      <c r="G3536" s="87"/>
      <c r="H3536" s="88"/>
      <c r="I3536" s="102"/>
    </row>
    <row r="3537" spans="1:85">
      <c r="A3537" s="102"/>
      <c r="B3537" s="102"/>
      <c r="C3537" s="102"/>
      <c r="D3537" s="102"/>
      <c r="E3537" s="102"/>
      <c r="F3537" s="89"/>
      <c r="G3537" s="89"/>
      <c r="H3537" s="88"/>
      <c r="I3537" s="102"/>
    </row>
    <row r="3538" spans="1:85">
      <c r="A3538" s="102"/>
      <c r="B3538" s="102"/>
      <c r="C3538" s="102"/>
      <c r="D3538" s="102"/>
      <c r="E3538" s="102"/>
      <c r="F3538" s="87"/>
      <c r="G3538" s="87"/>
      <c r="H3538" s="88"/>
      <c r="I3538" s="102"/>
    </row>
    <row r="3539" spans="1:85">
      <c r="A3539" s="102"/>
      <c r="B3539" s="102"/>
      <c r="C3539" s="102"/>
      <c r="D3539" s="102"/>
      <c r="E3539" s="102"/>
      <c r="F3539" s="89"/>
      <c r="G3539" s="89"/>
      <c r="H3539" s="88"/>
      <c r="I3539" s="102"/>
    </row>
    <row r="3540" spans="1:85">
      <c r="A3540" s="102"/>
      <c r="B3540" s="102"/>
      <c r="C3540" s="102"/>
      <c r="D3540" s="102"/>
      <c r="E3540" s="102"/>
      <c r="F3540" s="87"/>
      <c r="G3540" s="87"/>
      <c r="H3540" s="88"/>
      <c r="I3540" s="102"/>
    </row>
    <row r="3541" spans="1:85">
      <c r="A3541" s="102"/>
      <c r="B3541" s="102"/>
      <c r="C3541" s="102"/>
      <c r="D3541" s="102"/>
      <c r="E3541" s="102"/>
      <c r="F3541" s="189"/>
      <c r="G3541" s="189"/>
      <c r="H3541" s="88"/>
      <c r="I3541" s="102"/>
      <c r="N3541" s="95"/>
      <c r="O3541" s="95"/>
      <c r="P3541" s="95"/>
      <c r="Q3541" s="95"/>
      <c r="R3541" s="95"/>
      <c r="S3541" s="95"/>
      <c r="T3541" s="95"/>
      <c r="U3541" s="95"/>
      <c r="V3541" s="95"/>
      <c r="W3541" s="95"/>
      <c r="X3541" s="95"/>
      <c r="Y3541" s="95"/>
      <c r="Z3541" s="95"/>
      <c r="AA3541" s="95"/>
      <c r="AB3541" s="95"/>
      <c r="AC3541" s="95"/>
      <c r="AD3541" s="95"/>
      <c r="AE3541" s="95"/>
      <c r="AF3541" s="95"/>
      <c r="AG3541" s="95"/>
      <c r="AH3541" s="95"/>
      <c r="AI3541" s="95"/>
      <c r="AJ3541" s="95"/>
      <c r="AK3541" s="95"/>
      <c r="AL3541" s="95"/>
      <c r="AM3541" s="95"/>
      <c r="AN3541" s="95"/>
      <c r="AO3541" s="95"/>
      <c r="AP3541" s="95"/>
      <c r="AQ3541" s="95"/>
      <c r="AR3541" s="95"/>
      <c r="AS3541" s="95"/>
      <c r="AT3541" s="95"/>
      <c r="AU3541" s="95"/>
      <c r="AV3541" s="95"/>
      <c r="AW3541" s="95"/>
      <c r="AX3541" s="95"/>
      <c r="AY3541" s="95"/>
      <c r="AZ3541" s="95"/>
      <c r="BA3541" s="95"/>
      <c r="BB3541" s="95"/>
      <c r="BC3541" s="95"/>
      <c r="BD3541" s="95"/>
      <c r="BE3541" s="95"/>
      <c r="BF3541" s="95"/>
      <c r="BG3541" s="95"/>
      <c r="BH3541" s="95"/>
      <c r="BI3541" s="95"/>
      <c r="BJ3541" s="95"/>
      <c r="BK3541" s="95"/>
      <c r="BL3541" s="95"/>
      <c r="BM3541" s="95"/>
      <c r="BN3541" s="95"/>
      <c r="BO3541" s="95"/>
      <c r="BP3541" s="95"/>
      <c r="BQ3541" s="95"/>
      <c r="BR3541" s="95"/>
      <c r="BS3541" s="95"/>
      <c r="BT3541" s="95"/>
      <c r="BU3541" s="95"/>
      <c r="BV3541" s="95"/>
      <c r="BW3541" s="95"/>
      <c r="BX3541" s="95"/>
      <c r="BY3541" s="95"/>
      <c r="BZ3541" s="95"/>
      <c r="CA3541" s="95"/>
      <c r="CB3541" s="95"/>
      <c r="CC3541" s="95"/>
      <c r="CD3541" s="95"/>
      <c r="CE3541" s="95"/>
      <c r="CF3541" s="95"/>
      <c r="CG3541" s="95"/>
    </row>
    <row r="3542" spans="1:85">
      <c r="A3542" s="102"/>
      <c r="B3542" s="102"/>
      <c r="C3542" s="102"/>
      <c r="D3542" s="102"/>
      <c r="E3542" s="102"/>
      <c r="F3542" s="87"/>
      <c r="G3542" s="87"/>
      <c r="H3542" s="88"/>
      <c r="I3542" s="102"/>
      <c r="L3542" s="95"/>
      <c r="M3542" s="95"/>
    </row>
    <row r="3543" spans="1:85">
      <c r="A3543" s="102"/>
      <c r="B3543" s="102"/>
      <c r="C3543" s="102"/>
      <c r="D3543" s="102"/>
      <c r="E3543" s="102"/>
      <c r="F3543" s="87"/>
      <c r="G3543" s="87"/>
      <c r="H3543" s="88"/>
      <c r="I3543" s="102"/>
    </row>
    <row r="3544" spans="1:85">
      <c r="A3544" s="102"/>
      <c r="B3544" s="102"/>
      <c r="C3544" s="102"/>
      <c r="D3544" s="102"/>
      <c r="E3544" s="102"/>
      <c r="F3544" s="87"/>
      <c r="G3544" s="87"/>
      <c r="H3544" s="88"/>
      <c r="I3544" s="102"/>
    </row>
    <row r="3545" spans="1:85">
      <c r="A3545" s="102"/>
      <c r="B3545" s="102"/>
      <c r="C3545" s="102"/>
      <c r="D3545" s="102"/>
      <c r="E3545" s="102"/>
      <c r="F3545" s="89"/>
      <c r="G3545" s="89"/>
      <c r="H3545" s="88"/>
      <c r="I3545" s="102"/>
      <c r="N3545" s="95"/>
      <c r="O3545" s="95"/>
      <c r="P3545" s="95"/>
      <c r="Q3545" s="95"/>
      <c r="R3545" s="95"/>
      <c r="S3545" s="95"/>
      <c r="T3545" s="95"/>
      <c r="U3545" s="95"/>
      <c r="V3545" s="95"/>
      <c r="W3545" s="95"/>
      <c r="X3545" s="95"/>
      <c r="Y3545" s="95"/>
      <c r="Z3545" s="95"/>
      <c r="AA3545" s="95"/>
      <c r="AB3545" s="95"/>
      <c r="AC3545" s="95"/>
      <c r="AD3545" s="95"/>
      <c r="AE3545" s="95"/>
      <c r="AF3545" s="95"/>
      <c r="AG3545" s="95"/>
      <c r="AH3545" s="95"/>
      <c r="AI3545" s="95"/>
      <c r="AJ3545" s="95"/>
      <c r="AK3545" s="95"/>
      <c r="AL3545" s="95"/>
      <c r="AM3545" s="95"/>
      <c r="AN3545" s="95"/>
      <c r="AO3545" s="95"/>
      <c r="AP3545" s="95"/>
      <c r="AQ3545" s="95"/>
      <c r="AR3545" s="95"/>
      <c r="AS3545" s="95"/>
      <c r="AT3545" s="95"/>
      <c r="AU3545" s="95"/>
      <c r="AV3545" s="95"/>
      <c r="AW3545" s="95"/>
      <c r="AX3545" s="95"/>
      <c r="AY3545" s="95"/>
      <c r="AZ3545" s="95"/>
      <c r="BA3545" s="95"/>
      <c r="BB3545" s="95"/>
      <c r="BC3545" s="95"/>
      <c r="BD3545" s="95"/>
      <c r="BE3545" s="95"/>
      <c r="BF3545" s="95"/>
      <c r="BG3545" s="95"/>
      <c r="BH3545" s="95"/>
      <c r="BI3545" s="95"/>
      <c r="BJ3545" s="95"/>
      <c r="BK3545" s="95"/>
      <c r="BL3545" s="95"/>
      <c r="BM3545" s="95"/>
      <c r="BN3545" s="95"/>
      <c r="BO3545" s="95"/>
      <c r="BP3545" s="95"/>
      <c r="BQ3545" s="95"/>
      <c r="BR3545" s="95"/>
      <c r="BS3545" s="95"/>
      <c r="BT3545" s="95"/>
      <c r="BU3545" s="95"/>
      <c r="BV3545" s="95"/>
      <c r="BW3545" s="95"/>
      <c r="BX3545" s="95"/>
      <c r="BY3545" s="95"/>
      <c r="BZ3545" s="95"/>
      <c r="CA3545" s="95"/>
      <c r="CB3545" s="95"/>
      <c r="CC3545" s="95"/>
      <c r="CD3545" s="95"/>
      <c r="CE3545" s="95"/>
      <c r="CF3545" s="95"/>
      <c r="CG3545" s="95"/>
    </row>
    <row r="3546" spans="1:85">
      <c r="A3546" s="102"/>
      <c r="B3546" s="102"/>
      <c r="C3546" s="102"/>
      <c r="D3546" s="102"/>
      <c r="E3546" s="102"/>
      <c r="F3546" s="89"/>
      <c r="G3546" s="89"/>
      <c r="H3546" s="88"/>
      <c r="I3546" s="102"/>
      <c r="L3546" s="95"/>
      <c r="M3546" s="95"/>
    </row>
    <row r="3547" spans="1:85">
      <c r="A3547" s="102"/>
      <c r="B3547" s="102"/>
      <c r="C3547" s="102"/>
      <c r="D3547" s="102"/>
      <c r="E3547" s="102"/>
      <c r="F3547" s="89"/>
      <c r="G3547" s="89"/>
      <c r="H3547" s="88"/>
      <c r="I3547" s="102"/>
    </row>
    <row r="3548" spans="1:85">
      <c r="A3548" s="102"/>
      <c r="B3548" s="102"/>
      <c r="C3548" s="102"/>
      <c r="D3548" s="102"/>
      <c r="E3548" s="102"/>
      <c r="F3548" s="87"/>
      <c r="G3548" s="87"/>
      <c r="H3548" s="88"/>
      <c r="I3548" s="102"/>
      <c r="K3548" s="95"/>
    </row>
    <row r="3549" spans="1:85">
      <c r="A3549" s="102"/>
      <c r="B3549" s="102"/>
      <c r="C3549" s="102"/>
      <c r="D3549" s="102"/>
      <c r="E3549" s="102"/>
      <c r="F3549" s="87"/>
      <c r="G3549" s="87"/>
      <c r="H3549" s="88"/>
      <c r="I3549" s="102"/>
    </row>
    <row r="3550" spans="1:85">
      <c r="A3550" s="102"/>
      <c r="B3550" s="102"/>
      <c r="C3550" s="102"/>
      <c r="D3550" s="102"/>
      <c r="E3550" s="102"/>
      <c r="F3550" s="89"/>
      <c r="G3550" s="89"/>
      <c r="H3550" s="88"/>
      <c r="I3550" s="102"/>
    </row>
    <row r="3551" spans="1:85">
      <c r="A3551" s="102"/>
      <c r="B3551" s="102"/>
      <c r="C3551" s="102"/>
      <c r="D3551" s="102"/>
      <c r="E3551" s="102"/>
      <c r="F3551" s="87"/>
      <c r="G3551" s="87"/>
      <c r="H3551" s="88"/>
      <c r="I3551" s="102"/>
    </row>
    <row r="3552" spans="1:85">
      <c r="A3552" s="102"/>
      <c r="B3552" s="102"/>
      <c r="C3552" s="102"/>
      <c r="D3552" s="102"/>
      <c r="E3552" s="102"/>
      <c r="F3552" s="89"/>
      <c r="G3552" s="89"/>
      <c r="H3552" s="88"/>
      <c r="I3552" s="102"/>
    </row>
    <row r="3553" spans="1:11">
      <c r="A3553" s="102"/>
      <c r="B3553" s="102"/>
      <c r="C3553" s="102"/>
      <c r="D3553" s="102"/>
      <c r="E3553" s="102"/>
      <c r="F3553" s="87"/>
      <c r="G3553" s="87"/>
      <c r="H3553" s="88"/>
      <c r="I3553" s="102"/>
    </row>
    <row r="3554" spans="1:11">
      <c r="A3554" s="102"/>
      <c r="B3554" s="102"/>
      <c r="C3554" s="102"/>
      <c r="D3554" s="102"/>
      <c r="E3554" s="102"/>
      <c r="F3554" s="89"/>
      <c r="G3554" s="89"/>
      <c r="H3554" s="88"/>
      <c r="I3554" s="102"/>
    </row>
    <row r="3555" spans="1:11">
      <c r="A3555" s="102"/>
      <c r="B3555" s="102"/>
      <c r="C3555" s="102"/>
      <c r="D3555" s="102"/>
      <c r="E3555" s="102"/>
      <c r="F3555" s="87"/>
      <c r="G3555" s="87"/>
      <c r="H3555" s="88"/>
      <c r="I3555" s="102"/>
      <c r="J3555" s="95"/>
      <c r="K3555" s="95"/>
    </row>
    <row r="3556" spans="1:11">
      <c r="A3556" s="102"/>
      <c r="B3556" s="102"/>
      <c r="C3556" s="102"/>
      <c r="D3556" s="102"/>
      <c r="E3556" s="102"/>
      <c r="F3556" s="87"/>
      <c r="G3556" s="87"/>
      <c r="H3556" s="88"/>
      <c r="I3556" s="102"/>
    </row>
    <row r="3557" spans="1:11">
      <c r="A3557" s="126"/>
      <c r="B3557" s="126"/>
      <c r="C3557" s="126"/>
      <c r="D3557" s="126"/>
      <c r="E3557" s="126"/>
      <c r="F3557" s="132"/>
      <c r="G3557" s="132"/>
      <c r="H3557" s="88"/>
      <c r="I3557" s="126"/>
    </row>
    <row r="3558" spans="1:11">
      <c r="A3558" s="102"/>
      <c r="B3558" s="102"/>
      <c r="C3558" s="102"/>
      <c r="D3558" s="102"/>
      <c r="E3558" s="102"/>
      <c r="F3558" s="173"/>
      <c r="G3558" s="173"/>
      <c r="H3558" s="88"/>
      <c r="I3558" s="102"/>
    </row>
    <row r="3559" spans="1:11">
      <c r="A3559" s="102"/>
      <c r="B3559" s="102"/>
      <c r="C3559" s="102"/>
      <c r="D3559" s="102"/>
      <c r="E3559" s="102"/>
      <c r="F3559" s="87"/>
      <c r="G3559" s="87"/>
      <c r="H3559" s="88"/>
      <c r="I3559" s="102"/>
    </row>
    <row r="3560" spans="1:11">
      <c r="A3560" s="102"/>
      <c r="B3560" s="102"/>
      <c r="C3560" s="102"/>
      <c r="D3560" s="102"/>
      <c r="E3560" s="102"/>
      <c r="F3560" s="89"/>
      <c r="G3560" s="89"/>
      <c r="H3560" s="88"/>
      <c r="I3560" s="102"/>
      <c r="J3560" s="95"/>
      <c r="K3560" s="95"/>
    </row>
    <row r="3561" spans="1:11">
      <c r="A3561" s="102"/>
      <c r="B3561" s="102"/>
      <c r="C3561" s="102"/>
      <c r="D3561" s="102"/>
      <c r="E3561" s="102"/>
      <c r="F3561" s="87"/>
      <c r="G3561" s="87"/>
      <c r="H3561" s="88"/>
      <c r="I3561" s="102"/>
    </row>
    <row r="3562" spans="1:11">
      <c r="A3562" s="126"/>
      <c r="B3562" s="126"/>
      <c r="C3562" s="126"/>
      <c r="D3562" s="126"/>
      <c r="E3562" s="126"/>
      <c r="F3562" s="127"/>
      <c r="G3562" s="127"/>
      <c r="H3562" s="88"/>
      <c r="I3562" s="126"/>
    </row>
    <row r="3563" spans="1:11">
      <c r="A3563" s="102"/>
      <c r="B3563" s="102"/>
      <c r="C3563" s="102"/>
      <c r="D3563" s="102"/>
      <c r="E3563" s="102"/>
      <c r="F3563" s="87"/>
      <c r="G3563" s="87"/>
      <c r="H3563" s="88"/>
      <c r="I3563" s="102"/>
      <c r="J3563" s="95"/>
    </row>
    <row r="3564" spans="1:11">
      <c r="A3564" s="102"/>
      <c r="B3564" s="102"/>
      <c r="C3564" s="102"/>
      <c r="D3564" s="102"/>
      <c r="E3564" s="102"/>
      <c r="F3564" s="87"/>
      <c r="G3564" s="87"/>
      <c r="H3564" s="88"/>
      <c r="I3564" s="102"/>
    </row>
    <row r="3565" spans="1:11">
      <c r="A3565" s="126"/>
      <c r="B3565" s="126"/>
      <c r="C3565" s="126"/>
      <c r="D3565" s="126"/>
      <c r="E3565" s="126"/>
      <c r="F3565" s="127"/>
      <c r="G3565" s="127"/>
      <c r="H3565" s="88"/>
      <c r="I3565" s="126"/>
    </row>
    <row r="3566" spans="1:11">
      <c r="A3566" s="102"/>
      <c r="B3566" s="102"/>
      <c r="C3566" s="102"/>
      <c r="D3566" s="102"/>
      <c r="E3566" s="102"/>
      <c r="F3566" s="89"/>
      <c r="G3566" s="89"/>
      <c r="H3566" s="88"/>
      <c r="I3566" s="102"/>
    </row>
    <row r="3567" spans="1:11">
      <c r="A3567" s="102"/>
      <c r="B3567" s="102"/>
      <c r="C3567" s="102"/>
      <c r="D3567" s="102"/>
      <c r="E3567" s="102"/>
      <c r="F3567" s="87"/>
      <c r="G3567" s="87"/>
      <c r="H3567" s="88"/>
      <c r="I3567" s="102"/>
    </row>
    <row r="3568" spans="1:11">
      <c r="A3568" s="102"/>
      <c r="B3568" s="102"/>
      <c r="C3568" s="102"/>
      <c r="D3568" s="102"/>
      <c r="E3568" s="102"/>
      <c r="F3568" s="87"/>
      <c r="G3568" s="87"/>
      <c r="H3568" s="88"/>
      <c r="I3568" s="102"/>
    </row>
    <row r="3569" spans="1:9">
      <c r="A3569" s="102"/>
      <c r="B3569" s="102"/>
      <c r="C3569" s="102"/>
      <c r="D3569" s="102"/>
      <c r="E3569" s="102"/>
      <c r="F3569" s="87"/>
      <c r="G3569" s="87"/>
      <c r="H3569" s="88"/>
      <c r="I3569" s="102"/>
    </row>
    <row r="3570" spans="1:9">
      <c r="A3570" s="102"/>
      <c r="B3570" s="102"/>
      <c r="C3570" s="102"/>
      <c r="D3570" s="102"/>
      <c r="E3570" s="102"/>
      <c r="F3570" s="189"/>
      <c r="G3570" s="189"/>
      <c r="H3570" s="88"/>
      <c r="I3570" s="102"/>
    </row>
    <row r="3571" spans="1:9">
      <c r="A3571" s="102"/>
      <c r="B3571" s="102"/>
      <c r="C3571" s="102"/>
      <c r="D3571" s="102"/>
      <c r="E3571" s="102"/>
      <c r="F3571" s="87"/>
      <c r="G3571" s="87"/>
      <c r="H3571" s="88"/>
      <c r="I3571" s="102"/>
    </row>
    <row r="3572" spans="1:9">
      <c r="A3572" s="102"/>
      <c r="B3572" s="102"/>
      <c r="C3572" s="102"/>
      <c r="D3572" s="102"/>
      <c r="E3572" s="102"/>
      <c r="F3572" s="87"/>
      <c r="G3572" s="87"/>
      <c r="H3572" s="88"/>
      <c r="I3572" s="102"/>
    </row>
    <row r="3573" spans="1:9">
      <c r="A3573" s="102"/>
      <c r="B3573" s="102"/>
      <c r="C3573" s="102"/>
      <c r="D3573" s="102"/>
      <c r="E3573" s="102"/>
      <c r="F3573" s="87"/>
      <c r="G3573" s="87"/>
      <c r="H3573" s="88"/>
      <c r="I3573" s="102"/>
    </row>
    <row r="3574" spans="1:9">
      <c r="A3574" s="102"/>
      <c r="B3574" s="102"/>
      <c r="C3574" s="102"/>
      <c r="D3574" s="102"/>
      <c r="E3574" s="102"/>
      <c r="F3574" s="87"/>
      <c r="G3574" s="87"/>
      <c r="H3574" s="88"/>
      <c r="I3574" s="102"/>
    </row>
    <row r="3575" spans="1:9">
      <c r="A3575" s="102"/>
      <c r="B3575" s="102"/>
      <c r="C3575" s="102"/>
      <c r="D3575" s="102"/>
      <c r="E3575" s="102"/>
      <c r="F3575" s="87"/>
      <c r="G3575" s="87"/>
      <c r="H3575" s="88"/>
      <c r="I3575" s="102"/>
    </row>
    <row r="3576" spans="1:9">
      <c r="A3576" s="102"/>
      <c r="B3576" s="102"/>
      <c r="C3576" s="102"/>
      <c r="D3576" s="102"/>
      <c r="E3576" s="102"/>
      <c r="F3576" s="87"/>
      <c r="G3576" s="87"/>
      <c r="H3576" s="88"/>
      <c r="I3576" s="102"/>
    </row>
    <row r="3577" spans="1:9">
      <c r="A3577" s="102"/>
      <c r="B3577" s="102"/>
      <c r="C3577" s="102"/>
      <c r="D3577" s="102"/>
      <c r="E3577" s="102"/>
      <c r="F3577" s="89"/>
      <c r="G3577" s="89"/>
      <c r="H3577" s="88"/>
      <c r="I3577" s="102"/>
    </row>
    <row r="3578" spans="1:9">
      <c r="A3578" s="102"/>
      <c r="B3578" s="102"/>
      <c r="C3578" s="102"/>
      <c r="D3578" s="102"/>
      <c r="E3578" s="102"/>
      <c r="F3578" s="87"/>
      <c r="G3578" s="87"/>
      <c r="H3578" s="88"/>
      <c r="I3578" s="102"/>
    </row>
    <row r="3579" spans="1:9">
      <c r="A3579" s="102"/>
      <c r="B3579" s="102"/>
      <c r="C3579" s="102"/>
      <c r="D3579" s="102"/>
      <c r="E3579" s="102"/>
      <c r="F3579" s="87"/>
      <c r="G3579" s="87"/>
      <c r="H3579" s="88"/>
      <c r="I3579" s="102"/>
    </row>
    <row r="3580" spans="1:9">
      <c r="A3580" s="102"/>
      <c r="B3580" s="102"/>
      <c r="C3580" s="102"/>
      <c r="D3580" s="102"/>
      <c r="E3580" s="102"/>
      <c r="F3580" s="87"/>
      <c r="G3580" s="87"/>
      <c r="H3580" s="88"/>
      <c r="I3580" s="102"/>
    </row>
    <row r="3581" spans="1:9">
      <c r="A3581" s="102"/>
      <c r="B3581" s="102"/>
      <c r="C3581" s="102"/>
      <c r="D3581" s="102"/>
      <c r="E3581" s="102"/>
      <c r="F3581" s="87"/>
      <c r="G3581" s="87"/>
      <c r="H3581" s="88"/>
      <c r="I3581" s="102"/>
    </row>
    <row r="3582" spans="1:9">
      <c r="A3582" s="102"/>
      <c r="B3582" s="102"/>
      <c r="C3582" s="102"/>
      <c r="D3582" s="102"/>
      <c r="E3582" s="102"/>
      <c r="F3582" s="87"/>
      <c r="G3582" s="87"/>
      <c r="H3582" s="88"/>
      <c r="I3582" s="102"/>
    </row>
    <row r="3583" spans="1:9">
      <c r="A3583" s="102"/>
      <c r="B3583" s="102"/>
      <c r="C3583" s="102"/>
      <c r="D3583" s="102"/>
      <c r="E3583" s="102"/>
      <c r="F3583" s="87"/>
      <c r="G3583" s="87"/>
      <c r="H3583" s="88"/>
      <c r="I3583" s="102"/>
    </row>
    <row r="3584" spans="1:9">
      <c r="A3584" s="102"/>
      <c r="B3584" s="102"/>
      <c r="C3584" s="102"/>
      <c r="D3584" s="102"/>
      <c r="E3584" s="102"/>
      <c r="F3584" s="87"/>
      <c r="G3584" s="87"/>
      <c r="H3584" s="88"/>
      <c r="I3584" s="102"/>
    </row>
    <row r="3585" spans="1:9">
      <c r="A3585" s="102"/>
      <c r="B3585" s="102"/>
      <c r="C3585" s="102"/>
      <c r="D3585" s="102"/>
      <c r="E3585" s="102"/>
      <c r="F3585" s="89"/>
      <c r="G3585" s="89"/>
      <c r="H3585" s="88"/>
      <c r="I3585" s="102"/>
    </row>
    <row r="3586" spans="1:9">
      <c r="A3586" s="102"/>
      <c r="B3586" s="102"/>
      <c r="C3586" s="102"/>
      <c r="D3586" s="102"/>
      <c r="E3586" s="102"/>
      <c r="F3586" s="89"/>
      <c r="G3586" s="89"/>
      <c r="H3586" s="88"/>
      <c r="I3586" s="102"/>
    </row>
    <row r="3587" spans="1:9">
      <c r="A3587" s="102"/>
      <c r="B3587" s="102"/>
      <c r="C3587" s="102"/>
      <c r="D3587" s="102"/>
      <c r="E3587" s="102"/>
      <c r="F3587" s="173"/>
      <c r="G3587" s="173"/>
      <c r="H3587" s="88"/>
      <c r="I3587" s="102"/>
    </row>
    <row r="3588" spans="1:9">
      <c r="A3588" s="102"/>
      <c r="B3588" s="102"/>
      <c r="C3588" s="102"/>
      <c r="D3588" s="102"/>
      <c r="E3588" s="102"/>
      <c r="F3588" s="87"/>
      <c r="G3588" s="87"/>
      <c r="H3588" s="88"/>
      <c r="I3588" s="102"/>
    </row>
    <row r="3589" spans="1:9">
      <c r="A3589" s="102"/>
      <c r="B3589" s="102"/>
      <c r="C3589" s="102"/>
      <c r="D3589" s="102"/>
      <c r="E3589" s="102"/>
      <c r="F3589" s="89"/>
      <c r="G3589" s="89"/>
      <c r="H3589" s="88"/>
      <c r="I3589" s="102"/>
    </row>
    <row r="3590" spans="1:9">
      <c r="A3590" s="102"/>
      <c r="B3590" s="102"/>
      <c r="C3590" s="102"/>
      <c r="D3590" s="102"/>
      <c r="E3590" s="102"/>
      <c r="F3590" s="87"/>
      <c r="G3590" s="87"/>
      <c r="H3590" s="88"/>
      <c r="I3590" s="102"/>
    </row>
    <row r="3591" spans="1:9">
      <c r="A3591" s="102"/>
      <c r="B3591" s="102"/>
      <c r="C3591" s="102"/>
      <c r="D3591" s="102"/>
      <c r="E3591" s="102"/>
      <c r="F3591" s="189"/>
      <c r="G3591" s="189"/>
      <c r="H3591" s="88"/>
      <c r="I3591" s="102"/>
    </row>
    <row r="3592" spans="1:9">
      <c r="A3592" s="102"/>
      <c r="B3592" s="102"/>
      <c r="C3592" s="102"/>
      <c r="D3592" s="102"/>
      <c r="E3592" s="102"/>
      <c r="F3592" s="87"/>
      <c r="G3592" s="87"/>
      <c r="H3592" s="88"/>
      <c r="I3592" s="102"/>
    </row>
    <row r="3593" spans="1:9">
      <c r="A3593" s="102"/>
      <c r="B3593" s="102"/>
      <c r="C3593" s="102"/>
      <c r="D3593" s="102"/>
      <c r="E3593" s="102"/>
      <c r="F3593" s="87"/>
      <c r="G3593" s="87"/>
      <c r="H3593" s="88"/>
      <c r="I3593" s="102"/>
    </row>
    <row r="3594" spans="1:9">
      <c r="A3594" s="102"/>
      <c r="B3594" s="102"/>
      <c r="C3594" s="102"/>
      <c r="D3594" s="102"/>
      <c r="E3594" s="102"/>
      <c r="F3594" s="87"/>
      <c r="G3594" s="87"/>
      <c r="H3594" s="88"/>
      <c r="I3594" s="102"/>
    </row>
    <row r="3595" spans="1:9">
      <c r="A3595" s="102"/>
      <c r="B3595" s="102"/>
      <c r="C3595" s="102"/>
      <c r="D3595" s="102"/>
      <c r="E3595" s="102"/>
      <c r="F3595" s="89"/>
      <c r="G3595" s="89"/>
      <c r="H3595" s="88"/>
      <c r="I3595" s="102"/>
    </row>
    <row r="3596" spans="1:9">
      <c r="A3596" s="102"/>
      <c r="B3596" s="102"/>
      <c r="C3596" s="102"/>
      <c r="D3596" s="102"/>
      <c r="E3596" s="102"/>
      <c r="F3596" s="87"/>
      <c r="G3596" s="87"/>
      <c r="H3596" s="88"/>
      <c r="I3596" s="102"/>
    </row>
    <row r="3597" spans="1:9">
      <c r="A3597" s="102"/>
      <c r="B3597" s="102"/>
      <c r="C3597" s="102"/>
      <c r="D3597" s="102"/>
      <c r="E3597" s="102"/>
      <c r="F3597" s="89"/>
      <c r="G3597" s="89"/>
      <c r="H3597" s="88"/>
      <c r="I3597" s="102"/>
    </row>
    <row r="3598" spans="1:9">
      <c r="A3598" s="102"/>
      <c r="B3598" s="102"/>
      <c r="C3598" s="102"/>
      <c r="D3598" s="102"/>
      <c r="E3598" s="102"/>
      <c r="F3598" s="173"/>
      <c r="G3598" s="173"/>
      <c r="H3598" s="88"/>
      <c r="I3598" s="102"/>
    </row>
    <row r="3599" spans="1:9">
      <c r="A3599" s="102"/>
      <c r="B3599" s="102"/>
      <c r="C3599" s="102"/>
      <c r="D3599" s="102"/>
      <c r="E3599" s="102"/>
      <c r="F3599" s="87"/>
      <c r="G3599" s="87"/>
      <c r="H3599" s="88"/>
      <c r="I3599" s="102"/>
    </row>
    <row r="3600" spans="1:9">
      <c r="A3600" s="102"/>
      <c r="B3600" s="102"/>
      <c r="C3600" s="102"/>
      <c r="D3600" s="102"/>
      <c r="E3600" s="102"/>
      <c r="F3600" s="89"/>
      <c r="G3600" s="89"/>
      <c r="H3600" s="88"/>
      <c r="I3600" s="102"/>
    </row>
    <row r="3601" spans="1:9">
      <c r="A3601" s="102"/>
      <c r="B3601" s="102"/>
      <c r="C3601" s="102"/>
      <c r="D3601" s="102"/>
      <c r="E3601" s="102"/>
      <c r="F3601" s="87"/>
      <c r="G3601" s="87"/>
      <c r="H3601" s="88"/>
      <c r="I3601" s="102"/>
    </row>
    <row r="3602" spans="1:9">
      <c r="A3602" s="102"/>
      <c r="B3602" s="102"/>
      <c r="C3602" s="102"/>
      <c r="D3602" s="102"/>
      <c r="E3602" s="102"/>
      <c r="F3602" s="87"/>
      <c r="G3602" s="87"/>
      <c r="H3602" s="88"/>
      <c r="I3602" s="102"/>
    </row>
    <row r="3603" spans="1:9">
      <c r="A3603" s="102"/>
      <c r="B3603" s="102"/>
      <c r="C3603" s="102"/>
      <c r="D3603" s="102"/>
      <c r="E3603" s="102"/>
      <c r="F3603" s="89"/>
      <c r="G3603" s="89"/>
      <c r="H3603" s="88"/>
      <c r="I3603" s="102"/>
    </row>
    <row r="3604" spans="1:9">
      <c r="A3604" s="102"/>
      <c r="B3604" s="102"/>
      <c r="C3604" s="102"/>
      <c r="D3604" s="102"/>
      <c r="E3604" s="102"/>
      <c r="F3604" s="87"/>
      <c r="G3604" s="87"/>
      <c r="H3604" s="88"/>
      <c r="I3604" s="102"/>
    </row>
    <row r="3605" spans="1:9">
      <c r="A3605" s="102"/>
      <c r="B3605" s="102"/>
      <c r="C3605" s="102"/>
      <c r="D3605" s="102"/>
      <c r="E3605" s="102"/>
      <c r="F3605" s="87"/>
      <c r="G3605" s="87"/>
      <c r="H3605" s="88"/>
      <c r="I3605" s="102"/>
    </row>
    <row r="3606" spans="1:9">
      <c r="A3606" s="102"/>
      <c r="B3606" s="102"/>
      <c r="C3606" s="102"/>
      <c r="D3606" s="102"/>
      <c r="E3606" s="102"/>
      <c r="F3606" s="87"/>
      <c r="G3606" s="87"/>
      <c r="H3606" s="88"/>
      <c r="I3606" s="102"/>
    </row>
    <row r="3607" spans="1:9">
      <c r="A3607" s="102"/>
      <c r="B3607" s="102"/>
      <c r="C3607" s="102"/>
      <c r="D3607" s="102"/>
      <c r="E3607" s="102"/>
      <c r="F3607" s="87"/>
      <c r="G3607" s="87"/>
      <c r="H3607" s="88"/>
      <c r="I3607" s="102"/>
    </row>
    <row r="3608" spans="1:9">
      <c r="A3608" s="102"/>
      <c r="B3608" s="102"/>
      <c r="C3608" s="102"/>
      <c r="D3608" s="102"/>
      <c r="E3608" s="102"/>
      <c r="F3608" s="87"/>
      <c r="G3608" s="87"/>
      <c r="H3608" s="88"/>
      <c r="I3608" s="102"/>
    </row>
    <row r="3609" spans="1:9">
      <c r="A3609" s="102"/>
      <c r="B3609" s="102"/>
      <c r="C3609" s="102"/>
      <c r="D3609" s="102"/>
      <c r="E3609" s="102"/>
      <c r="F3609" s="87"/>
      <c r="G3609" s="87"/>
      <c r="H3609" s="88"/>
      <c r="I3609" s="102"/>
    </row>
    <row r="3610" spans="1:9">
      <c r="A3610" s="102"/>
      <c r="B3610" s="102"/>
      <c r="C3610" s="102"/>
      <c r="D3610" s="102"/>
      <c r="E3610" s="102"/>
      <c r="F3610" s="87"/>
      <c r="G3610" s="87"/>
      <c r="H3610" s="88"/>
      <c r="I3610" s="102"/>
    </row>
    <row r="3611" spans="1:9">
      <c r="A3611" s="102"/>
      <c r="B3611" s="102"/>
      <c r="C3611" s="102"/>
      <c r="D3611" s="102"/>
      <c r="E3611" s="102"/>
      <c r="F3611" s="89"/>
      <c r="G3611" s="89"/>
      <c r="H3611" s="88"/>
      <c r="I3611" s="102"/>
    </row>
    <row r="3612" spans="1:9">
      <c r="A3612" s="102"/>
      <c r="B3612" s="102"/>
      <c r="C3612" s="102"/>
      <c r="D3612" s="102"/>
      <c r="E3612" s="102"/>
      <c r="F3612" s="87"/>
      <c r="G3612" s="87"/>
      <c r="H3612" s="88"/>
      <c r="I3612" s="102"/>
    </row>
    <row r="3613" spans="1:9">
      <c r="A3613" s="102"/>
      <c r="B3613" s="102"/>
      <c r="C3613" s="102"/>
      <c r="D3613" s="102"/>
      <c r="E3613" s="102"/>
      <c r="F3613" s="87"/>
      <c r="G3613" s="87"/>
      <c r="H3613" s="88"/>
      <c r="I3613" s="102"/>
    </row>
    <row r="3614" spans="1:9">
      <c r="A3614" s="102"/>
      <c r="B3614" s="102"/>
      <c r="C3614" s="102"/>
      <c r="D3614" s="102"/>
      <c r="E3614" s="102"/>
      <c r="F3614" s="87"/>
      <c r="G3614" s="87"/>
      <c r="H3614" s="88"/>
      <c r="I3614" s="102"/>
    </row>
    <row r="3615" spans="1:9">
      <c r="A3615" s="102"/>
      <c r="B3615" s="102"/>
      <c r="C3615" s="102"/>
      <c r="D3615" s="102"/>
      <c r="E3615" s="102"/>
      <c r="F3615" s="89"/>
      <c r="G3615" s="89"/>
      <c r="H3615" s="88"/>
      <c r="I3615" s="102"/>
    </row>
    <row r="3616" spans="1:9">
      <c r="B3616"/>
      <c r="C3616"/>
      <c r="D3616"/>
      <c r="E3616" s="95"/>
      <c r="F3616" s="89"/>
      <c r="G3616" s="89"/>
      <c r="H3616" s="88"/>
    </row>
    <row r="3617" spans="1:9">
      <c r="A3617" s="102"/>
      <c r="B3617" s="102"/>
      <c r="C3617" s="102"/>
      <c r="D3617" s="102"/>
      <c r="E3617" s="102"/>
      <c r="F3617" s="89"/>
      <c r="G3617" s="89"/>
      <c r="H3617" s="88"/>
      <c r="I3617" s="102"/>
    </row>
    <row r="3618" spans="1:9">
      <c r="A3618" s="102"/>
      <c r="B3618" s="102"/>
      <c r="C3618" s="102"/>
      <c r="D3618" s="102"/>
      <c r="E3618" s="102"/>
      <c r="F3618" s="87"/>
      <c r="G3618" s="87"/>
      <c r="H3618" s="88"/>
      <c r="I3618" s="102"/>
    </row>
    <row r="3619" spans="1:9">
      <c r="A3619" s="102"/>
      <c r="B3619" s="102"/>
      <c r="C3619" s="102"/>
      <c r="D3619" s="102"/>
      <c r="E3619" s="102"/>
      <c r="F3619" s="89"/>
      <c r="G3619" s="89"/>
      <c r="H3619" s="88"/>
      <c r="I3619" s="102"/>
    </row>
    <row r="3620" spans="1:9">
      <c r="A3620" s="102"/>
      <c r="B3620" s="102"/>
      <c r="C3620" s="102"/>
      <c r="D3620" s="102"/>
      <c r="E3620" s="102"/>
      <c r="F3620" s="87"/>
      <c r="G3620" s="87"/>
      <c r="H3620" s="88"/>
      <c r="I3620" s="102"/>
    </row>
    <row r="3621" spans="1:9">
      <c r="A3621" s="102"/>
      <c r="B3621" s="102"/>
      <c r="C3621" s="102"/>
      <c r="D3621" s="102"/>
      <c r="E3621" s="126"/>
      <c r="F3621" s="87"/>
      <c r="G3621" s="87"/>
      <c r="H3621" s="88"/>
      <c r="I3621" s="102"/>
    </row>
    <row r="3622" spans="1:9">
      <c r="A3622" s="102"/>
      <c r="B3622" s="102"/>
      <c r="C3622" s="102"/>
      <c r="D3622" s="102"/>
      <c r="E3622" s="102"/>
      <c r="F3622" s="87"/>
      <c r="G3622" s="87"/>
      <c r="H3622" s="88"/>
      <c r="I3622" s="102"/>
    </row>
    <row r="3623" spans="1:9">
      <c r="A3623" s="102"/>
      <c r="B3623" s="102"/>
      <c r="C3623" s="102"/>
      <c r="D3623" s="102"/>
      <c r="E3623" s="102"/>
      <c r="F3623" s="87"/>
      <c r="G3623" s="87"/>
      <c r="H3623" s="88"/>
      <c r="I3623" s="102"/>
    </row>
    <row r="3624" spans="1:9">
      <c r="A3624" s="102"/>
      <c r="B3624" s="102"/>
      <c r="C3624" s="102"/>
      <c r="D3624" s="102"/>
      <c r="E3624" s="102"/>
      <c r="F3624" s="89"/>
      <c r="G3624" s="89"/>
      <c r="H3624" s="88"/>
      <c r="I3624" s="102"/>
    </row>
    <row r="3625" spans="1:9">
      <c r="B3625"/>
      <c r="C3625"/>
      <c r="D3625"/>
      <c r="E3625" s="95"/>
      <c r="F3625" s="89"/>
      <c r="G3625" s="89"/>
      <c r="H3625" s="88"/>
    </row>
    <row r="3626" spans="1:9">
      <c r="A3626" s="102"/>
      <c r="B3626" s="102"/>
      <c r="C3626" s="102"/>
      <c r="D3626" s="102"/>
      <c r="E3626" s="102"/>
      <c r="F3626" s="87"/>
      <c r="G3626" s="87"/>
      <c r="H3626" s="88"/>
      <c r="I3626" s="102"/>
    </row>
    <row r="3627" spans="1:9">
      <c r="A3627" s="102"/>
      <c r="B3627" s="102"/>
      <c r="C3627" s="102"/>
      <c r="D3627" s="102"/>
      <c r="E3627" s="102"/>
      <c r="F3627" s="89"/>
      <c r="G3627" s="89"/>
      <c r="H3627" s="88"/>
      <c r="I3627" s="102"/>
    </row>
    <row r="3628" spans="1:9">
      <c r="A3628" s="102"/>
      <c r="B3628" s="102"/>
      <c r="C3628" s="102"/>
      <c r="D3628" s="102"/>
      <c r="E3628" s="102"/>
      <c r="F3628" s="89"/>
      <c r="G3628" s="89"/>
      <c r="H3628" s="88"/>
      <c r="I3628" s="102"/>
    </row>
    <row r="3629" spans="1:9">
      <c r="A3629" s="102"/>
      <c r="B3629" s="102"/>
      <c r="C3629" s="102"/>
      <c r="D3629" s="102"/>
      <c r="E3629" s="102"/>
      <c r="F3629" s="87"/>
      <c r="G3629" s="87"/>
      <c r="H3629" s="88"/>
      <c r="I3629" s="102"/>
    </row>
    <row r="3630" spans="1:9">
      <c r="B3630"/>
      <c r="C3630"/>
      <c r="D3630"/>
      <c r="E3630" s="95"/>
      <c r="F3630" s="89"/>
      <c r="G3630" s="89"/>
      <c r="H3630" s="88"/>
    </row>
    <row r="3631" spans="1:9">
      <c r="A3631" s="102"/>
      <c r="B3631" s="102"/>
      <c r="C3631" s="102"/>
      <c r="D3631" s="102"/>
      <c r="E3631" s="102"/>
      <c r="F3631" s="89"/>
      <c r="G3631" s="89"/>
      <c r="H3631" s="88"/>
      <c r="I3631" s="102"/>
    </row>
    <row r="3632" spans="1:9">
      <c r="A3632" s="102"/>
      <c r="B3632" s="102"/>
      <c r="C3632" s="102"/>
      <c r="D3632" s="102"/>
      <c r="E3632" s="102"/>
      <c r="F3632" s="89"/>
      <c r="G3632" s="89"/>
      <c r="H3632" s="88"/>
      <c r="I3632" s="102"/>
    </row>
    <row r="3633" spans="1:9">
      <c r="A3633" s="102"/>
      <c r="B3633" s="102"/>
      <c r="C3633" s="102"/>
      <c r="D3633" s="102"/>
      <c r="E3633" s="102"/>
      <c r="F3633" s="87"/>
      <c r="G3633" s="87"/>
      <c r="H3633" s="88"/>
      <c r="I3633" s="102"/>
    </row>
    <row r="3634" spans="1:9">
      <c r="A3634" s="102"/>
      <c r="B3634" s="102"/>
      <c r="C3634" s="102"/>
      <c r="D3634" s="102"/>
      <c r="E3634" s="102"/>
      <c r="F3634" s="87"/>
      <c r="G3634" s="87"/>
      <c r="H3634" s="88"/>
      <c r="I3634" s="102"/>
    </row>
    <row r="3635" spans="1:9">
      <c r="B3635"/>
      <c r="C3635"/>
      <c r="D3635"/>
      <c r="E3635" s="95"/>
      <c r="F3635" s="89"/>
      <c r="G3635" s="89"/>
      <c r="H3635" s="88"/>
    </row>
    <row r="3636" spans="1:9">
      <c r="A3636" s="102"/>
      <c r="B3636" s="102"/>
      <c r="C3636" s="102"/>
      <c r="D3636" s="102"/>
      <c r="E3636" s="102"/>
      <c r="F3636" s="87"/>
      <c r="G3636" s="87"/>
      <c r="H3636" s="88"/>
      <c r="I3636" s="102"/>
    </row>
    <row r="3637" spans="1:9">
      <c r="B3637"/>
      <c r="C3637"/>
      <c r="D3637"/>
      <c r="E3637" s="95"/>
      <c r="F3637" s="87"/>
      <c r="G3637" s="87"/>
      <c r="H3637" s="88"/>
    </row>
    <row r="3638" spans="1:9">
      <c r="A3638" s="95"/>
      <c r="B3638"/>
      <c r="C3638"/>
      <c r="D3638"/>
      <c r="E3638" s="95"/>
      <c r="F3638" s="89"/>
      <c r="G3638" s="89"/>
      <c r="H3638" s="88"/>
    </row>
    <row r="3639" spans="1:9">
      <c r="A3639" s="102"/>
      <c r="B3639" s="102"/>
      <c r="C3639" s="102"/>
      <c r="D3639" s="102"/>
      <c r="E3639" s="102"/>
      <c r="F3639" s="87"/>
      <c r="G3639" s="87"/>
      <c r="H3639" s="88"/>
      <c r="I3639" s="102"/>
    </row>
    <row r="3640" spans="1:9">
      <c r="A3640" s="102"/>
      <c r="B3640" s="102"/>
      <c r="C3640" s="102"/>
      <c r="D3640" s="102"/>
      <c r="E3640" s="102"/>
      <c r="F3640" s="87"/>
      <c r="G3640" s="87"/>
      <c r="H3640" s="88"/>
      <c r="I3640" s="102"/>
    </row>
    <row r="3641" spans="1:9">
      <c r="B3641"/>
      <c r="C3641"/>
      <c r="D3641"/>
      <c r="E3641" s="95"/>
      <c r="F3641" s="87"/>
      <c r="G3641" s="87"/>
      <c r="H3641" s="88"/>
    </row>
    <row r="3642" spans="1:9">
      <c r="B3642"/>
      <c r="C3642"/>
      <c r="D3642"/>
      <c r="E3642" s="95"/>
      <c r="F3642" s="89"/>
      <c r="G3642" s="89"/>
      <c r="H3642" s="88"/>
    </row>
    <row r="3643" spans="1:9">
      <c r="A3643" s="102"/>
      <c r="B3643" s="102"/>
      <c r="C3643" s="102"/>
      <c r="D3643" s="102"/>
      <c r="E3643" s="102"/>
      <c r="F3643" s="87"/>
      <c r="G3643" s="87"/>
      <c r="H3643" s="88"/>
      <c r="I3643" s="102"/>
    </row>
    <row r="3644" spans="1:9">
      <c r="A3644" s="102"/>
      <c r="B3644" s="102"/>
      <c r="C3644" s="102"/>
      <c r="D3644" s="102"/>
      <c r="E3644" s="102"/>
      <c r="F3644" s="87"/>
      <c r="G3644" s="87"/>
      <c r="H3644" s="88"/>
      <c r="I3644" s="102"/>
    </row>
    <row r="3645" spans="1:9">
      <c r="A3645" s="102"/>
      <c r="B3645" s="102"/>
      <c r="C3645" s="102"/>
      <c r="D3645" s="102"/>
      <c r="E3645" s="102"/>
      <c r="F3645" s="87"/>
      <c r="G3645" s="87"/>
      <c r="H3645" s="88"/>
      <c r="I3645" s="102"/>
    </row>
    <row r="3646" spans="1:9">
      <c r="B3646"/>
      <c r="C3646"/>
      <c r="D3646"/>
      <c r="E3646" s="95"/>
      <c r="F3646" s="89"/>
      <c r="G3646" s="89"/>
      <c r="H3646" s="88"/>
    </row>
    <row r="3647" spans="1:9">
      <c r="A3647" s="102"/>
      <c r="B3647" s="102"/>
      <c r="C3647" s="102"/>
      <c r="D3647" s="102"/>
      <c r="E3647" s="102"/>
      <c r="F3647" s="87"/>
      <c r="G3647" s="87"/>
      <c r="H3647" s="88"/>
      <c r="I3647" s="102"/>
    </row>
    <row r="3648" spans="1:9">
      <c r="B3648"/>
      <c r="C3648"/>
      <c r="D3648"/>
      <c r="E3648" s="95"/>
      <c r="F3648" s="87"/>
      <c r="G3648" s="87"/>
      <c r="H3648" s="88"/>
    </row>
    <row r="3649" spans="1:9">
      <c r="A3649" s="102"/>
      <c r="B3649" s="102"/>
      <c r="C3649" s="102"/>
      <c r="D3649" s="102"/>
      <c r="E3649" s="102"/>
      <c r="F3649" s="89"/>
      <c r="G3649" s="89"/>
      <c r="H3649" s="88"/>
      <c r="I3649" s="102"/>
    </row>
    <row r="3650" spans="1:9">
      <c r="A3650" s="102"/>
      <c r="B3650" s="102"/>
      <c r="C3650" s="102"/>
      <c r="D3650" s="102"/>
      <c r="E3650" s="102"/>
      <c r="F3650" s="89"/>
      <c r="G3650" s="89"/>
      <c r="H3650" s="88"/>
      <c r="I3650" s="102"/>
    </row>
    <row r="3651" spans="1:9">
      <c r="A3651" s="102"/>
      <c r="B3651" s="102"/>
      <c r="C3651" s="102"/>
      <c r="D3651" s="102"/>
      <c r="E3651" s="102"/>
      <c r="F3651" s="89"/>
      <c r="G3651" s="89"/>
      <c r="H3651" s="88"/>
      <c r="I3651" s="102"/>
    </row>
    <row r="3652" spans="1:9">
      <c r="B3652"/>
      <c r="C3652"/>
      <c r="D3652"/>
      <c r="E3652" s="95"/>
      <c r="F3652" s="187"/>
      <c r="G3652" s="187"/>
      <c r="H3652" s="88"/>
    </row>
    <row r="3653" spans="1:9">
      <c r="B3653"/>
      <c r="C3653"/>
      <c r="D3653"/>
      <c r="E3653" s="95"/>
      <c r="F3653" s="187"/>
      <c r="G3653" s="187"/>
      <c r="H3653" s="88"/>
    </row>
    <row r="3654" spans="1:9">
      <c r="A3654" s="95"/>
      <c r="B3654"/>
      <c r="C3654"/>
      <c r="D3654"/>
      <c r="E3654" s="95"/>
      <c r="F3654" s="187"/>
      <c r="G3654" s="187"/>
      <c r="H3654" s="88"/>
    </row>
    <row r="3655" spans="1:9">
      <c r="A3655" s="102"/>
      <c r="B3655" s="102"/>
      <c r="C3655" s="102"/>
      <c r="D3655" s="102"/>
      <c r="E3655" s="102"/>
      <c r="F3655" s="187"/>
      <c r="G3655" s="187"/>
      <c r="H3655" s="88"/>
      <c r="I3655" s="102"/>
    </row>
    <row r="3656" spans="1:9">
      <c r="A3656" s="102"/>
      <c r="B3656" s="102"/>
      <c r="C3656" s="102"/>
      <c r="D3656" s="102"/>
      <c r="E3656" s="102"/>
      <c r="F3656" s="187"/>
      <c r="G3656" s="187"/>
      <c r="H3656" s="88"/>
      <c r="I3656" s="102"/>
    </row>
    <row r="3657" spans="1:9">
      <c r="A3657" s="102"/>
      <c r="B3657" s="102"/>
      <c r="C3657" s="102"/>
      <c r="D3657" s="102"/>
      <c r="E3657" s="102"/>
      <c r="F3657" s="87"/>
      <c r="G3657" s="87"/>
      <c r="H3657" s="88"/>
      <c r="I3657" s="102"/>
    </row>
    <row r="3658" spans="1:9">
      <c r="A3658" s="102"/>
      <c r="B3658" s="102"/>
      <c r="C3658" s="102"/>
      <c r="D3658" s="102"/>
      <c r="E3658" s="102"/>
      <c r="F3658" s="89"/>
      <c r="G3658" s="89"/>
      <c r="H3658" s="88"/>
      <c r="I3658" s="102"/>
    </row>
    <row r="3659" spans="1:9">
      <c r="A3659" s="102"/>
      <c r="B3659" s="102"/>
      <c r="C3659" s="102"/>
      <c r="D3659" s="102"/>
      <c r="E3659" s="102"/>
      <c r="F3659" s="87"/>
      <c r="G3659" s="87"/>
      <c r="H3659" s="88"/>
      <c r="I3659" s="102"/>
    </row>
    <row r="3660" spans="1:9">
      <c r="B3660"/>
      <c r="C3660"/>
      <c r="D3660"/>
      <c r="E3660" s="95"/>
      <c r="F3660" s="87"/>
      <c r="G3660" s="87"/>
      <c r="H3660" s="88"/>
    </row>
    <row r="3661" spans="1:9">
      <c r="A3661" s="102"/>
      <c r="B3661" s="102"/>
      <c r="C3661" s="102"/>
      <c r="D3661" s="102"/>
      <c r="E3661" s="102"/>
      <c r="F3661" s="87"/>
      <c r="G3661" s="87"/>
      <c r="H3661" s="88"/>
      <c r="I3661" s="102"/>
    </row>
    <row r="3662" spans="1:9">
      <c r="B3662"/>
      <c r="C3662"/>
      <c r="D3662"/>
      <c r="E3662" s="95"/>
      <c r="F3662" s="89"/>
      <c r="G3662" s="89"/>
      <c r="H3662" s="88"/>
    </row>
    <row r="3663" spans="1:9">
      <c r="A3663" s="102"/>
      <c r="B3663" s="102"/>
      <c r="C3663" s="102"/>
      <c r="D3663" s="102"/>
      <c r="E3663" s="102"/>
      <c r="F3663" s="87"/>
      <c r="G3663" s="87"/>
      <c r="H3663" s="88"/>
      <c r="I3663" s="102"/>
    </row>
    <row r="3664" spans="1:9">
      <c r="A3664" s="102"/>
      <c r="B3664" s="102"/>
      <c r="C3664" s="102"/>
      <c r="D3664" s="102"/>
      <c r="E3664" s="102"/>
      <c r="F3664" s="189"/>
      <c r="G3664" s="189"/>
      <c r="H3664" s="88"/>
      <c r="I3664" s="102"/>
    </row>
    <row r="3665" spans="1:9">
      <c r="A3665" s="102"/>
      <c r="B3665" s="102"/>
      <c r="C3665" s="102"/>
      <c r="D3665" s="102"/>
      <c r="E3665" s="102"/>
      <c r="F3665" s="87"/>
      <c r="G3665" s="87"/>
      <c r="H3665" s="88"/>
      <c r="I3665" s="102"/>
    </row>
    <row r="3666" spans="1:9">
      <c r="A3666" s="102"/>
      <c r="B3666" s="102"/>
      <c r="C3666" s="102"/>
      <c r="D3666" s="102"/>
      <c r="E3666" s="102"/>
      <c r="F3666" s="89"/>
      <c r="G3666" s="89"/>
      <c r="H3666" s="88"/>
      <c r="I3666" s="102"/>
    </row>
    <row r="3667" spans="1:9">
      <c r="A3667" s="102"/>
      <c r="B3667" s="102"/>
      <c r="C3667" s="102"/>
      <c r="D3667" s="102"/>
      <c r="E3667" s="102"/>
      <c r="F3667" s="87"/>
      <c r="G3667" s="87"/>
      <c r="H3667" s="88"/>
      <c r="I3667" s="102"/>
    </row>
    <row r="3668" spans="1:9">
      <c r="A3668" s="126"/>
      <c r="B3668" s="102"/>
      <c r="C3668" s="102"/>
      <c r="D3668" s="102"/>
      <c r="E3668" s="102"/>
      <c r="F3668" s="87"/>
      <c r="G3668" s="87"/>
      <c r="H3668" s="88"/>
      <c r="I3668" s="102"/>
    </row>
    <row r="3669" spans="1:9">
      <c r="A3669" s="102"/>
      <c r="B3669" s="102"/>
      <c r="C3669" s="102"/>
      <c r="D3669" s="102"/>
      <c r="E3669" s="102"/>
      <c r="F3669" s="89"/>
      <c r="G3669" s="89"/>
      <c r="H3669" s="88"/>
      <c r="I3669" s="102"/>
    </row>
    <row r="3670" spans="1:9">
      <c r="A3670" s="102"/>
      <c r="B3670" s="102"/>
      <c r="C3670" s="102"/>
      <c r="D3670" s="102"/>
      <c r="E3670" s="102"/>
      <c r="F3670" s="87"/>
      <c r="G3670" s="87"/>
      <c r="H3670" s="88"/>
      <c r="I3670" s="102"/>
    </row>
    <row r="3671" spans="1:9">
      <c r="A3671" s="102"/>
      <c r="B3671" s="102"/>
      <c r="C3671" s="102"/>
      <c r="D3671" s="102"/>
      <c r="E3671" s="102"/>
      <c r="F3671" s="89"/>
      <c r="G3671" s="89"/>
      <c r="H3671" s="88"/>
      <c r="I3671" s="102"/>
    </row>
    <row r="3672" spans="1:9">
      <c r="A3672" s="102"/>
      <c r="B3672" s="102"/>
      <c r="C3672" s="102"/>
      <c r="D3672" s="102"/>
      <c r="E3672" s="102"/>
      <c r="F3672" s="87"/>
      <c r="G3672" s="87"/>
      <c r="H3672" s="88"/>
      <c r="I3672" s="102"/>
    </row>
    <row r="3673" spans="1:9">
      <c r="A3673" s="102"/>
      <c r="B3673" s="102"/>
      <c r="C3673" s="102"/>
      <c r="D3673" s="102"/>
      <c r="E3673" s="102"/>
      <c r="F3673" s="87"/>
      <c r="G3673" s="87"/>
      <c r="H3673" s="88"/>
      <c r="I3673" s="102"/>
    </row>
    <row r="3674" spans="1:9">
      <c r="B3674"/>
      <c r="C3674"/>
      <c r="D3674"/>
      <c r="E3674" s="95"/>
      <c r="F3674" s="89"/>
      <c r="G3674" s="89"/>
      <c r="H3674" s="88"/>
    </row>
    <row r="3675" spans="1:9">
      <c r="A3675" s="102"/>
      <c r="B3675" s="102"/>
      <c r="C3675" s="102"/>
      <c r="D3675" s="102"/>
      <c r="E3675" s="102"/>
      <c r="F3675" s="87"/>
      <c r="G3675" s="87"/>
      <c r="H3675" s="88"/>
      <c r="I3675" s="102"/>
    </row>
    <row r="3676" spans="1:9">
      <c r="A3676" s="102"/>
      <c r="B3676" s="102"/>
      <c r="C3676" s="102"/>
      <c r="D3676" s="102"/>
      <c r="E3676" s="102"/>
      <c r="F3676" s="87"/>
      <c r="G3676" s="87"/>
      <c r="H3676" s="88"/>
      <c r="I3676" s="102"/>
    </row>
    <row r="3677" spans="1:9">
      <c r="A3677" s="102"/>
      <c r="B3677" s="102"/>
      <c r="C3677" s="102"/>
      <c r="D3677" s="102"/>
      <c r="E3677" s="102"/>
      <c r="F3677" s="87"/>
      <c r="G3677" s="87"/>
      <c r="H3677" s="88"/>
      <c r="I3677" s="102"/>
    </row>
    <row r="3678" spans="1:9">
      <c r="A3678" s="102"/>
      <c r="B3678" s="102"/>
      <c r="C3678" s="102"/>
      <c r="D3678" s="102"/>
      <c r="E3678" s="102"/>
      <c r="F3678" s="173"/>
      <c r="G3678" s="173"/>
      <c r="H3678" s="88"/>
      <c r="I3678" s="102"/>
    </row>
    <row r="3679" spans="1:9">
      <c r="A3679" s="102"/>
      <c r="B3679" s="102"/>
      <c r="C3679" s="102"/>
      <c r="D3679" s="102"/>
      <c r="E3679" s="102"/>
      <c r="F3679" s="89"/>
      <c r="G3679" s="89"/>
      <c r="H3679" s="88"/>
      <c r="I3679" s="102"/>
    </row>
    <row r="3680" spans="1:9">
      <c r="A3680" s="102"/>
      <c r="B3680" s="102"/>
      <c r="C3680" s="102"/>
      <c r="D3680" s="102"/>
      <c r="E3680" s="102"/>
      <c r="F3680" s="87"/>
      <c r="G3680" s="87"/>
      <c r="H3680" s="88"/>
      <c r="I3680" s="102"/>
    </row>
    <row r="3681" spans="1:9">
      <c r="A3681" s="102"/>
      <c r="B3681" s="102"/>
      <c r="C3681" s="102"/>
      <c r="D3681" s="102"/>
      <c r="E3681" s="102"/>
      <c r="F3681" s="89"/>
      <c r="G3681" s="89"/>
      <c r="H3681" s="88"/>
      <c r="I3681" s="102"/>
    </row>
    <row r="3682" spans="1:9">
      <c r="A3682" s="102"/>
      <c r="B3682" s="102"/>
      <c r="C3682" s="102"/>
      <c r="D3682" s="102"/>
      <c r="E3682" s="102"/>
      <c r="F3682" s="89"/>
      <c r="G3682" s="89"/>
      <c r="H3682" s="88"/>
      <c r="I3682" s="102"/>
    </row>
    <row r="3683" spans="1:9">
      <c r="A3683" s="102"/>
      <c r="B3683" s="102"/>
      <c r="C3683" s="102"/>
      <c r="D3683" s="102"/>
      <c r="E3683" s="102"/>
      <c r="F3683" s="89"/>
      <c r="G3683" s="89"/>
      <c r="H3683" s="88"/>
      <c r="I3683" s="102"/>
    </row>
    <row r="3684" spans="1:9">
      <c r="A3684" s="102"/>
      <c r="B3684" s="102"/>
      <c r="C3684" s="102"/>
      <c r="D3684" s="102"/>
      <c r="E3684" s="102"/>
      <c r="F3684" s="87"/>
      <c r="G3684" s="87"/>
      <c r="H3684" s="88"/>
      <c r="I3684" s="102"/>
    </row>
    <row r="3685" spans="1:9">
      <c r="A3685" s="102"/>
      <c r="B3685" s="102"/>
      <c r="C3685" s="102"/>
      <c r="D3685" s="102"/>
      <c r="E3685" s="102"/>
      <c r="F3685" s="87"/>
      <c r="G3685" s="87"/>
      <c r="H3685" s="88"/>
      <c r="I3685" s="102"/>
    </row>
    <row r="3686" spans="1:9">
      <c r="A3686" s="102"/>
      <c r="B3686" s="102"/>
      <c r="C3686" s="102"/>
      <c r="D3686" s="102"/>
      <c r="E3686" s="102"/>
      <c r="F3686" s="87"/>
      <c r="G3686" s="87"/>
      <c r="H3686" s="88"/>
      <c r="I3686" s="102"/>
    </row>
    <row r="3687" spans="1:9">
      <c r="A3687" s="102"/>
      <c r="B3687" s="102"/>
      <c r="C3687" s="102"/>
      <c r="D3687" s="102"/>
      <c r="E3687" s="102"/>
      <c r="F3687" s="89"/>
      <c r="G3687" s="89"/>
      <c r="H3687" s="88"/>
      <c r="I3687" s="102"/>
    </row>
    <row r="3688" spans="1:9">
      <c r="A3688" s="102"/>
      <c r="B3688" s="102"/>
      <c r="C3688" s="102"/>
      <c r="D3688" s="102"/>
      <c r="E3688" s="102"/>
      <c r="F3688" s="173"/>
      <c r="G3688" s="173"/>
      <c r="H3688" s="88"/>
      <c r="I3688" s="102"/>
    </row>
    <row r="3689" spans="1:9">
      <c r="A3689" s="102"/>
      <c r="B3689" s="102"/>
      <c r="C3689" s="102"/>
      <c r="D3689" s="102"/>
      <c r="E3689" s="102"/>
      <c r="F3689" s="89"/>
      <c r="G3689" s="89"/>
      <c r="H3689" s="88"/>
      <c r="I3689" s="102"/>
    </row>
    <row r="3690" spans="1:9">
      <c r="A3690" s="102"/>
      <c r="B3690" s="102"/>
      <c r="C3690" s="102"/>
      <c r="D3690" s="102"/>
      <c r="E3690" s="102"/>
      <c r="F3690" s="87"/>
      <c r="G3690" s="87"/>
      <c r="H3690" s="88"/>
      <c r="I3690" s="102"/>
    </row>
    <row r="3691" spans="1:9">
      <c r="A3691" s="102"/>
      <c r="B3691" s="102"/>
      <c r="C3691" s="102"/>
      <c r="D3691" s="102"/>
      <c r="E3691" s="102"/>
      <c r="F3691" s="89"/>
      <c r="G3691" s="89"/>
      <c r="H3691" s="88"/>
      <c r="I3691" s="102"/>
    </row>
    <row r="3692" spans="1:9">
      <c r="A3692" s="102"/>
      <c r="B3692" s="102"/>
      <c r="C3692" s="102"/>
      <c r="D3692" s="102"/>
      <c r="E3692" s="102"/>
      <c r="F3692" s="89"/>
      <c r="G3692" s="89"/>
      <c r="H3692" s="88"/>
      <c r="I3692" s="102"/>
    </row>
    <row r="3693" spans="1:9">
      <c r="A3693" s="102"/>
      <c r="B3693" s="102"/>
      <c r="C3693" s="102"/>
      <c r="D3693" s="102"/>
      <c r="E3693" s="102"/>
      <c r="F3693" s="87"/>
      <c r="G3693" s="87"/>
      <c r="H3693" s="88"/>
      <c r="I3693" s="102"/>
    </row>
    <row r="3694" spans="1:9">
      <c r="A3694" s="102"/>
      <c r="B3694" s="102"/>
      <c r="C3694" s="102"/>
      <c r="D3694" s="102"/>
      <c r="E3694" s="102"/>
      <c r="F3694" s="87"/>
      <c r="G3694" s="87"/>
      <c r="H3694" s="88"/>
      <c r="I3694" s="102"/>
    </row>
    <row r="3695" spans="1:9">
      <c r="A3695" s="102"/>
      <c r="B3695" s="102"/>
      <c r="C3695" s="102"/>
      <c r="D3695" s="102"/>
      <c r="E3695" s="102"/>
      <c r="F3695" s="87"/>
      <c r="G3695" s="87"/>
      <c r="H3695" s="88"/>
      <c r="I3695" s="102"/>
    </row>
    <row r="3696" spans="1:9">
      <c r="A3696" s="102"/>
      <c r="B3696" s="102"/>
      <c r="C3696" s="102"/>
      <c r="D3696" s="102"/>
      <c r="E3696" s="102"/>
      <c r="F3696" s="89"/>
      <c r="G3696" s="89"/>
      <c r="H3696" s="88"/>
      <c r="I3696" s="102"/>
    </row>
    <row r="3697" spans="1:9">
      <c r="A3697" s="102"/>
      <c r="B3697" s="102"/>
      <c r="C3697" s="102"/>
      <c r="D3697" s="102"/>
      <c r="E3697" s="102"/>
      <c r="F3697" s="89"/>
      <c r="G3697" s="89"/>
      <c r="H3697" s="88"/>
      <c r="I3697" s="102"/>
    </row>
    <row r="3698" spans="1:9">
      <c r="A3698" s="102"/>
      <c r="B3698" s="102"/>
      <c r="C3698" s="102"/>
      <c r="D3698" s="102"/>
      <c r="E3698" s="102"/>
      <c r="F3698" s="87"/>
      <c r="G3698" s="87"/>
      <c r="H3698" s="88"/>
      <c r="I3698" s="102"/>
    </row>
    <row r="3699" spans="1:9">
      <c r="B3699"/>
      <c r="C3699"/>
      <c r="D3699"/>
      <c r="E3699" s="95"/>
      <c r="F3699" s="89"/>
      <c r="G3699" s="89"/>
      <c r="H3699" s="88"/>
    </row>
    <row r="3700" spans="1:9">
      <c r="B3700"/>
      <c r="C3700"/>
      <c r="D3700"/>
      <c r="E3700" s="95"/>
      <c r="F3700" s="87"/>
      <c r="G3700" s="87"/>
      <c r="H3700" s="88"/>
    </row>
    <row r="3701" spans="1:9">
      <c r="A3701" s="102"/>
      <c r="B3701" s="102"/>
      <c r="C3701" s="102"/>
      <c r="D3701" s="102"/>
      <c r="E3701" s="102"/>
      <c r="F3701" s="89"/>
      <c r="G3701" s="89"/>
      <c r="H3701" s="88"/>
      <c r="I3701" s="102"/>
    </row>
    <row r="3702" spans="1:9">
      <c r="A3702" s="102"/>
      <c r="B3702" s="102"/>
      <c r="C3702" s="102"/>
      <c r="D3702" s="102"/>
      <c r="E3702" s="102"/>
      <c r="F3702" s="89"/>
      <c r="G3702" s="89"/>
      <c r="H3702" s="88"/>
      <c r="I3702" s="102"/>
    </row>
    <row r="3703" spans="1:9">
      <c r="A3703" s="102"/>
      <c r="B3703" s="102"/>
      <c r="C3703" s="102"/>
      <c r="D3703" s="102"/>
      <c r="E3703" s="102"/>
      <c r="F3703" s="89"/>
      <c r="G3703" s="89"/>
      <c r="H3703" s="88"/>
      <c r="I3703" s="102"/>
    </row>
    <row r="3704" spans="1:9">
      <c r="A3704" s="102"/>
      <c r="B3704" s="102"/>
      <c r="C3704" s="102"/>
      <c r="D3704" s="102"/>
      <c r="E3704" s="102"/>
      <c r="F3704" s="87"/>
      <c r="G3704" s="87"/>
      <c r="H3704" s="88"/>
      <c r="I3704" s="102"/>
    </row>
    <row r="3705" spans="1:9">
      <c r="A3705" s="102"/>
      <c r="B3705" s="102"/>
      <c r="C3705" s="102"/>
      <c r="D3705" s="102"/>
      <c r="E3705" s="102"/>
      <c r="F3705" s="89"/>
      <c r="G3705" s="89"/>
      <c r="H3705" s="88"/>
      <c r="I3705" s="102"/>
    </row>
    <row r="3706" spans="1:9">
      <c r="A3706" s="102"/>
      <c r="B3706" s="102"/>
      <c r="C3706" s="102"/>
      <c r="D3706" s="102"/>
      <c r="E3706" s="102"/>
      <c r="F3706" s="87"/>
      <c r="G3706" s="87"/>
      <c r="H3706" s="88"/>
      <c r="I3706" s="102"/>
    </row>
    <row r="3707" spans="1:9">
      <c r="A3707" s="102"/>
      <c r="B3707" s="102"/>
      <c r="C3707" s="102"/>
      <c r="D3707" s="102"/>
      <c r="E3707" s="102"/>
      <c r="F3707" s="189"/>
      <c r="G3707" s="189"/>
      <c r="H3707" s="88"/>
      <c r="I3707" s="102"/>
    </row>
    <row r="3708" spans="1:9">
      <c r="A3708" s="102"/>
      <c r="B3708" s="102"/>
      <c r="C3708" s="102"/>
      <c r="D3708" s="102"/>
      <c r="E3708" s="102"/>
      <c r="F3708" s="89"/>
      <c r="G3708" s="89"/>
      <c r="H3708" s="88"/>
      <c r="I3708" s="102"/>
    </row>
    <row r="3709" spans="1:9">
      <c r="A3709" s="102"/>
      <c r="B3709" s="102"/>
      <c r="C3709" s="102"/>
      <c r="D3709" s="102"/>
      <c r="E3709" s="102"/>
      <c r="F3709" s="87"/>
      <c r="G3709" s="87"/>
      <c r="H3709" s="88"/>
      <c r="I3709" s="102"/>
    </row>
    <row r="3710" spans="1:9">
      <c r="A3710" s="102"/>
      <c r="B3710" s="102"/>
      <c r="C3710" s="102"/>
      <c r="D3710" s="102"/>
      <c r="E3710" s="102"/>
      <c r="F3710" s="89"/>
      <c r="G3710" s="89"/>
      <c r="H3710" s="88"/>
      <c r="I3710" s="102"/>
    </row>
    <row r="3711" spans="1:9">
      <c r="B3711"/>
      <c r="C3711"/>
      <c r="D3711"/>
      <c r="E3711" s="95"/>
      <c r="F3711" s="89"/>
      <c r="G3711" s="89"/>
      <c r="H3711" s="88"/>
    </row>
    <row r="3712" spans="1:9">
      <c r="A3712" s="102"/>
      <c r="B3712" s="102"/>
      <c r="C3712" s="102"/>
      <c r="D3712" s="102"/>
      <c r="E3712" s="102"/>
      <c r="F3712" s="89"/>
      <c r="G3712" s="89"/>
      <c r="H3712" s="88"/>
      <c r="I3712" s="102"/>
    </row>
    <row r="3713" spans="1:9">
      <c r="B3713"/>
      <c r="C3713"/>
      <c r="D3713"/>
      <c r="E3713" s="95"/>
      <c r="F3713" s="89"/>
      <c r="G3713" s="89"/>
      <c r="H3713" s="88"/>
    </row>
    <row r="3714" spans="1:9">
      <c r="A3714" s="102"/>
      <c r="B3714" s="102"/>
      <c r="C3714" s="102"/>
      <c r="D3714" s="102"/>
      <c r="E3714" s="102"/>
      <c r="F3714" s="87"/>
      <c r="G3714" s="87"/>
      <c r="H3714" s="88"/>
      <c r="I3714" s="102"/>
    </row>
    <row r="3715" spans="1:9">
      <c r="A3715" s="102"/>
      <c r="B3715" s="102"/>
      <c r="C3715" s="102"/>
      <c r="D3715" s="102"/>
      <c r="E3715" s="102"/>
      <c r="F3715" s="87"/>
      <c r="G3715" s="87"/>
      <c r="H3715" s="88"/>
      <c r="I3715" s="102"/>
    </row>
    <row r="3716" spans="1:9">
      <c r="A3716" s="102"/>
      <c r="B3716" s="102"/>
      <c r="C3716" s="102"/>
      <c r="D3716" s="102"/>
      <c r="E3716" s="102"/>
      <c r="F3716" s="87"/>
      <c r="G3716" s="87"/>
      <c r="H3716" s="88"/>
      <c r="I3716" s="102"/>
    </row>
    <row r="3717" spans="1:9">
      <c r="A3717" s="102"/>
      <c r="B3717" s="102"/>
      <c r="C3717" s="102"/>
      <c r="D3717" s="102"/>
      <c r="E3717" s="102"/>
      <c r="F3717" s="89"/>
      <c r="G3717" s="89"/>
      <c r="H3717" s="88"/>
      <c r="I3717" s="102"/>
    </row>
    <row r="3718" spans="1:9">
      <c r="A3718" s="102"/>
      <c r="B3718" s="102"/>
      <c r="C3718" s="102"/>
      <c r="D3718" s="102"/>
      <c r="E3718" s="102"/>
      <c r="F3718" s="87"/>
      <c r="G3718" s="87"/>
      <c r="H3718" s="88"/>
      <c r="I3718" s="102"/>
    </row>
    <row r="3719" spans="1:9">
      <c r="A3719" s="102"/>
      <c r="B3719" s="102"/>
      <c r="C3719" s="102"/>
      <c r="D3719" s="102"/>
      <c r="E3719" s="102"/>
      <c r="F3719" s="89"/>
      <c r="G3719" s="89"/>
      <c r="H3719" s="88"/>
      <c r="I3719" s="102"/>
    </row>
    <row r="3720" spans="1:9">
      <c r="A3720" s="102"/>
      <c r="B3720" s="102"/>
      <c r="C3720" s="102"/>
      <c r="D3720" s="102"/>
      <c r="E3720" s="102"/>
      <c r="F3720" s="87"/>
      <c r="G3720" s="87"/>
      <c r="H3720" s="88"/>
      <c r="I3720" s="102"/>
    </row>
    <row r="3721" spans="1:9">
      <c r="B3721"/>
      <c r="C3721"/>
      <c r="D3721"/>
      <c r="E3721" s="95"/>
      <c r="F3721" s="89"/>
      <c r="G3721" s="89"/>
      <c r="H3721" s="88"/>
    </row>
    <row r="3722" spans="1:9">
      <c r="A3722" s="102"/>
      <c r="B3722" s="102"/>
      <c r="C3722" s="102"/>
      <c r="D3722" s="102"/>
      <c r="E3722" s="102"/>
      <c r="F3722" s="89"/>
      <c r="G3722" s="89"/>
      <c r="H3722" s="88"/>
      <c r="I3722" s="102"/>
    </row>
    <row r="3723" spans="1:9">
      <c r="A3723" s="102"/>
      <c r="B3723" s="102"/>
      <c r="C3723" s="102"/>
      <c r="D3723" s="102"/>
      <c r="E3723" s="102"/>
      <c r="F3723" s="89"/>
      <c r="G3723" s="89"/>
      <c r="H3723" s="88"/>
      <c r="I3723" s="102"/>
    </row>
    <row r="3724" spans="1:9">
      <c r="B3724"/>
      <c r="C3724"/>
      <c r="D3724"/>
      <c r="E3724" s="95"/>
      <c r="F3724" s="89"/>
      <c r="G3724" s="89"/>
      <c r="H3724" s="88"/>
    </row>
    <row r="3725" spans="1:9">
      <c r="B3725"/>
      <c r="C3725"/>
      <c r="D3725"/>
      <c r="E3725" s="95"/>
      <c r="F3725" s="89"/>
      <c r="G3725" s="89"/>
      <c r="H3725" s="88"/>
    </row>
    <row r="3726" spans="1:9">
      <c r="A3726" s="102"/>
      <c r="B3726" s="102"/>
      <c r="C3726" s="102"/>
      <c r="D3726" s="102"/>
      <c r="E3726" s="102"/>
      <c r="F3726" s="89"/>
      <c r="G3726" s="89"/>
      <c r="H3726" s="88"/>
      <c r="I3726" s="102"/>
    </row>
    <row r="3727" spans="1:9">
      <c r="B3727"/>
      <c r="C3727"/>
      <c r="D3727"/>
      <c r="E3727" s="95"/>
      <c r="F3727" s="89"/>
      <c r="G3727" s="89"/>
      <c r="H3727" s="88"/>
    </row>
    <row r="3728" spans="1:9">
      <c r="A3728" s="102"/>
      <c r="B3728" s="102"/>
      <c r="C3728" s="102"/>
      <c r="D3728" s="102"/>
      <c r="E3728" s="102"/>
      <c r="F3728" s="89"/>
      <c r="G3728" s="89"/>
      <c r="H3728" s="88"/>
      <c r="I3728" s="102"/>
    </row>
    <row r="3729" spans="1:9">
      <c r="A3729" s="102"/>
      <c r="B3729" s="102"/>
      <c r="C3729" s="102"/>
      <c r="D3729" s="102"/>
      <c r="E3729" s="102"/>
      <c r="F3729" s="87"/>
      <c r="G3729" s="87"/>
      <c r="H3729" s="88"/>
      <c r="I3729" s="102"/>
    </row>
    <row r="3730" spans="1:9">
      <c r="B3730"/>
      <c r="C3730"/>
      <c r="D3730"/>
      <c r="E3730" s="95"/>
      <c r="F3730" s="89"/>
      <c r="G3730" s="89"/>
      <c r="H3730" s="88"/>
    </row>
    <row r="3731" spans="1:9">
      <c r="A3731" s="102"/>
      <c r="B3731" s="102"/>
      <c r="C3731" s="102"/>
      <c r="D3731" s="102"/>
      <c r="E3731" s="102"/>
      <c r="F3731" s="87"/>
      <c r="G3731" s="87"/>
      <c r="H3731" s="88"/>
      <c r="I3731" s="102"/>
    </row>
    <row r="3732" spans="1:9">
      <c r="A3732" s="102"/>
      <c r="B3732" s="102"/>
      <c r="C3732" s="102"/>
      <c r="D3732" s="102"/>
      <c r="E3732" s="102"/>
      <c r="F3732" s="89"/>
      <c r="G3732" s="89"/>
      <c r="H3732" s="88"/>
      <c r="I3732" s="102"/>
    </row>
    <row r="3733" spans="1:9">
      <c r="B3733"/>
      <c r="C3733"/>
      <c r="D3733"/>
      <c r="E3733" s="95"/>
      <c r="F3733" s="89"/>
      <c r="G3733" s="89"/>
      <c r="H3733" s="88"/>
    </row>
    <row r="3734" spans="1:9">
      <c r="B3734"/>
      <c r="C3734"/>
      <c r="D3734"/>
      <c r="E3734" s="95"/>
      <c r="F3734" s="89"/>
      <c r="G3734" s="89"/>
      <c r="H3734" s="88"/>
    </row>
    <row r="3735" spans="1:9">
      <c r="A3735" s="102"/>
      <c r="B3735" s="102"/>
      <c r="C3735" s="102"/>
      <c r="D3735" s="102"/>
      <c r="E3735" s="102"/>
      <c r="F3735" s="89"/>
      <c r="G3735" s="89"/>
      <c r="H3735" s="88"/>
      <c r="I3735" s="102"/>
    </row>
    <row r="3736" spans="1:9">
      <c r="A3736" s="102"/>
      <c r="B3736" s="102"/>
      <c r="C3736" s="102"/>
      <c r="D3736" s="102"/>
      <c r="E3736" s="102"/>
      <c r="F3736" s="89"/>
      <c r="G3736" s="89"/>
      <c r="H3736" s="88"/>
      <c r="I3736" s="102"/>
    </row>
    <row r="3737" spans="1:9">
      <c r="A3737" s="102"/>
      <c r="B3737" s="102"/>
      <c r="C3737" s="102"/>
      <c r="D3737" s="102"/>
      <c r="E3737" s="102"/>
      <c r="F3737" s="89"/>
      <c r="G3737" s="89"/>
      <c r="H3737" s="88"/>
      <c r="I3737" s="102"/>
    </row>
    <row r="3738" spans="1:9">
      <c r="B3738"/>
      <c r="C3738"/>
      <c r="D3738"/>
      <c r="E3738" s="95"/>
      <c r="F3738" s="89"/>
      <c r="G3738" s="89"/>
      <c r="H3738" s="88"/>
    </row>
    <row r="3739" spans="1:9">
      <c r="A3739" s="102"/>
      <c r="B3739" s="102"/>
      <c r="C3739" s="102"/>
      <c r="D3739" s="102"/>
      <c r="E3739" s="102"/>
      <c r="F3739" s="89"/>
      <c r="G3739" s="89"/>
      <c r="H3739" s="88"/>
      <c r="I3739" s="102"/>
    </row>
    <row r="3740" spans="1:9">
      <c r="A3740" s="126"/>
      <c r="B3740" s="102"/>
      <c r="C3740" s="102"/>
      <c r="D3740" s="102"/>
      <c r="E3740" s="102"/>
      <c r="F3740" s="89"/>
      <c r="G3740" s="89"/>
      <c r="H3740" s="88"/>
      <c r="I3740" s="102"/>
    </row>
    <row r="3741" spans="1:9">
      <c r="A3741" s="102"/>
      <c r="B3741" s="102"/>
      <c r="C3741" s="102"/>
      <c r="D3741" s="102"/>
      <c r="E3741" s="102"/>
      <c r="F3741" s="87"/>
      <c r="G3741" s="87"/>
      <c r="H3741" s="88"/>
      <c r="I3741" s="102"/>
    </row>
    <row r="3742" spans="1:9">
      <c r="A3742" s="102"/>
      <c r="B3742" s="102"/>
      <c r="C3742" s="102"/>
      <c r="D3742" s="102"/>
      <c r="E3742" s="102"/>
      <c r="F3742" s="87"/>
      <c r="G3742" s="87"/>
      <c r="H3742" s="88"/>
      <c r="I3742" s="102"/>
    </row>
    <row r="3743" spans="1:9">
      <c r="A3743" s="102"/>
      <c r="B3743" s="102"/>
      <c r="C3743" s="102"/>
      <c r="D3743" s="102"/>
      <c r="E3743" s="102"/>
      <c r="F3743" s="173"/>
      <c r="G3743" s="173"/>
      <c r="H3743" s="88"/>
      <c r="I3743" s="102"/>
    </row>
    <row r="3744" spans="1:9">
      <c r="A3744" s="102"/>
      <c r="B3744" s="102"/>
      <c r="C3744" s="102"/>
      <c r="D3744" s="102"/>
      <c r="E3744" s="102"/>
      <c r="F3744" s="173"/>
      <c r="G3744" s="173"/>
      <c r="H3744" s="188"/>
      <c r="I3744" s="102"/>
    </row>
    <row r="3745" spans="1:9">
      <c r="A3745" s="102"/>
      <c r="B3745" s="102"/>
      <c r="C3745" s="102"/>
      <c r="D3745" s="102"/>
      <c r="E3745" s="102"/>
      <c r="F3745" s="173"/>
      <c r="G3745" s="173"/>
      <c r="H3745" s="188"/>
      <c r="I3745" s="102"/>
    </row>
    <row r="3746" spans="1:9">
      <c r="A3746" s="126"/>
      <c r="B3746" s="102"/>
      <c r="C3746" s="102"/>
      <c r="D3746" s="102"/>
      <c r="E3746" s="102"/>
      <c r="F3746" s="87"/>
      <c r="G3746" s="87"/>
      <c r="H3746" s="88"/>
      <c r="I3746" s="102"/>
    </row>
    <row r="3747" spans="1:9">
      <c r="A3747" s="126"/>
      <c r="B3747" s="102"/>
      <c r="C3747" s="102"/>
      <c r="D3747" s="102"/>
      <c r="E3747" s="102"/>
      <c r="F3747" s="173"/>
      <c r="G3747" s="173"/>
      <c r="H3747" s="188"/>
      <c r="I3747" s="102"/>
    </row>
    <row r="3748" spans="1:9">
      <c r="A3748" s="126"/>
      <c r="B3748" s="102"/>
      <c r="C3748" s="102"/>
      <c r="D3748" s="102"/>
      <c r="E3748" s="102"/>
      <c r="F3748" s="173"/>
      <c r="G3748" s="173"/>
      <c r="H3748" s="188"/>
      <c r="I3748" s="102"/>
    </row>
    <row r="3749" spans="1:9">
      <c r="A3749" s="118"/>
      <c r="B3749"/>
      <c r="C3749"/>
      <c r="D3749"/>
      <c r="E3749" s="95"/>
      <c r="F3749" s="89"/>
      <c r="G3749" s="89"/>
      <c r="H3749" s="90"/>
    </row>
    <row r="3750" spans="1:9">
      <c r="A3750" s="102"/>
      <c r="B3750" s="102"/>
      <c r="C3750" s="102"/>
      <c r="D3750" s="102"/>
      <c r="E3750" s="102"/>
      <c r="F3750" s="87"/>
      <c r="G3750" s="87"/>
      <c r="H3750" s="88"/>
      <c r="I3750" s="102"/>
    </row>
    <row r="3751" spans="1:9">
      <c r="A3751" s="102"/>
      <c r="B3751" s="102"/>
      <c r="C3751" s="102"/>
      <c r="D3751" s="102"/>
      <c r="E3751" s="102"/>
      <c r="F3751" s="89"/>
      <c r="G3751" s="89"/>
      <c r="H3751" s="88"/>
      <c r="I3751" s="102"/>
    </row>
    <row r="3752" spans="1:9">
      <c r="B3752"/>
      <c r="C3752"/>
      <c r="D3752"/>
      <c r="E3752" s="95"/>
      <c r="F3752" s="89"/>
      <c r="G3752" s="89"/>
      <c r="H3752" s="88"/>
    </row>
    <row r="3753" spans="1:9">
      <c r="B3753"/>
      <c r="C3753"/>
      <c r="D3753"/>
      <c r="E3753" s="95"/>
      <c r="F3753" s="89"/>
      <c r="G3753" s="89"/>
      <c r="H3753" s="90"/>
    </row>
    <row r="3754" spans="1:9">
      <c r="B3754"/>
      <c r="C3754"/>
      <c r="D3754"/>
      <c r="E3754" s="95"/>
      <c r="F3754" s="89"/>
      <c r="G3754" s="89"/>
      <c r="H3754" s="88"/>
    </row>
    <row r="3755" spans="1:9">
      <c r="A3755" s="102"/>
      <c r="B3755" s="102"/>
      <c r="C3755" s="102"/>
      <c r="D3755" s="102"/>
      <c r="E3755" s="102"/>
      <c r="F3755" s="87"/>
      <c r="G3755" s="87"/>
      <c r="H3755" s="88"/>
      <c r="I3755" s="102"/>
    </row>
    <row r="3756" spans="1:9">
      <c r="B3756"/>
      <c r="C3756"/>
      <c r="D3756"/>
      <c r="E3756" s="95"/>
      <c r="F3756" s="89"/>
      <c r="G3756" s="89"/>
      <c r="H3756" s="90"/>
    </row>
    <row r="3757" spans="1:9">
      <c r="A3757" s="102"/>
      <c r="B3757" s="102"/>
      <c r="C3757" s="102"/>
      <c r="D3757" s="102"/>
      <c r="E3757" s="102"/>
      <c r="F3757" s="89"/>
      <c r="G3757" s="89"/>
      <c r="H3757" s="90"/>
      <c r="I3757" s="102"/>
    </row>
    <row r="3758" spans="1:9">
      <c r="B3758"/>
      <c r="C3758"/>
      <c r="D3758"/>
      <c r="E3758" s="95"/>
      <c r="F3758" s="89"/>
      <c r="G3758" s="89"/>
      <c r="H3758" s="88"/>
    </row>
    <row r="3759" spans="1:9">
      <c r="A3759" s="102"/>
      <c r="B3759" s="102"/>
      <c r="C3759" s="102"/>
      <c r="D3759" s="102"/>
      <c r="E3759" s="102"/>
      <c r="F3759" s="87"/>
      <c r="G3759" s="87"/>
      <c r="H3759" s="88"/>
      <c r="I3759" s="102"/>
    </row>
    <row r="3760" spans="1:9">
      <c r="B3760"/>
      <c r="C3760"/>
      <c r="D3760"/>
      <c r="E3760" s="95"/>
      <c r="F3760" s="89"/>
      <c r="G3760" s="89"/>
      <c r="H3760" s="88"/>
    </row>
    <row r="3761" spans="1:9">
      <c r="B3761"/>
      <c r="C3761"/>
      <c r="D3761"/>
      <c r="E3761" s="95"/>
      <c r="F3761" s="89"/>
      <c r="G3761" s="89"/>
      <c r="H3761" s="90"/>
    </row>
    <row r="3762" spans="1:9">
      <c r="A3762" s="102"/>
      <c r="B3762" s="102"/>
      <c r="C3762" s="102"/>
      <c r="D3762" s="102"/>
      <c r="E3762" s="102"/>
      <c r="F3762" s="89"/>
      <c r="G3762" s="89"/>
      <c r="H3762" s="90"/>
      <c r="I3762" s="102"/>
    </row>
    <row r="3763" spans="1:9">
      <c r="B3763"/>
      <c r="C3763"/>
      <c r="D3763"/>
      <c r="E3763" s="95"/>
      <c r="F3763" s="89"/>
      <c r="G3763" s="89"/>
      <c r="H3763" s="90"/>
    </row>
    <row r="3764" spans="1:9">
      <c r="A3764" s="102"/>
      <c r="B3764" s="102"/>
      <c r="C3764" s="102"/>
      <c r="D3764" s="102"/>
      <c r="E3764" s="102"/>
      <c r="F3764" s="87"/>
      <c r="G3764" s="87"/>
      <c r="H3764" s="88"/>
      <c r="I3764" s="102"/>
    </row>
    <row r="3765" spans="1:9">
      <c r="A3765" s="102"/>
      <c r="B3765" s="102"/>
      <c r="C3765" s="102"/>
      <c r="D3765" s="102"/>
      <c r="E3765" s="102"/>
      <c r="F3765" s="87"/>
      <c r="G3765" s="87"/>
      <c r="H3765" s="88"/>
      <c r="I3765" s="102"/>
    </row>
    <row r="3766" spans="1:9">
      <c r="A3766" s="102"/>
      <c r="B3766" s="102"/>
      <c r="C3766" s="102"/>
      <c r="D3766" s="102"/>
      <c r="E3766" s="102"/>
      <c r="F3766" s="87"/>
      <c r="G3766" s="87"/>
      <c r="H3766" s="88"/>
      <c r="I3766" s="102"/>
    </row>
    <row r="3767" spans="1:9">
      <c r="B3767"/>
      <c r="C3767"/>
      <c r="D3767"/>
      <c r="E3767" s="95"/>
      <c r="F3767" s="89"/>
      <c r="G3767" s="89"/>
      <c r="H3767" s="88"/>
    </row>
    <row r="3768" spans="1:9">
      <c r="A3768" s="102"/>
      <c r="B3768" s="102"/>
      <c r="C3768" s="102"/>
      <c r="D3768" s="102"/>
      <c r="E3768" s="102"/>
      <c r="F3768" s="89"/>
      <c r="G3768" s="89"/>
      <c r="H3768" s="90"/>
      <c r="I3768" s="102"/>
    </row>
    <row r="3769" spans="1:9">
      <c r="B3769"/>
      <c r="C3769"/>
      <c r="D3769"/>
      <c r="E3769" s="95"/>
      <c r="F3769" s="89"/>
      <c r="G3769" s="89"/>
      <c r="H3769" s="88"/>
    </row>
    <row r="3770" spans="1:9">
      <c r="A3770" s="102"/>
      <c r="B3770" s="102"/>
      <c r="C3770" s="102"/>
      <c r="D3770" s="102"/>
      <c r="E3770" s="102"/>
      <c r="F3770" s="89"/>
      <c r="G3770" s="89"/>
      <c r="H3770" s="90"/>
      <c r="I3770" s="102"/>
    </row>
    <row r="3771" spans="1:9">
      <c r="A3771" s="102"/>
      <c r="B3771" s="102"/>
      <c r="C3771" s="102"/>
      <c r="D3771" s="102"/>
      <c r="E3771" s="102"/>
      <c r="F3771" s="89"/>
      <c r="G3771" s="89"/>
      <c r="H3771" s="90"/>
      <c r="I3771" s="102"/>
    </row>
    <row r="3772" spans="1:9">
      <c r="B3772" s="102"/>
      <c r="C3772" s="102"/>
      <c r="D3772" s="102"/>
      <c r="E3772" s="102"/>
      <c r="F3772" s="89"/>
      <c r="G3772" s="89"/>
      <c r="H3772" s="90"/>
      <c r="I3772" s="102"/>
    </row>
    <row r="3773" spans="1:9">
      <c r="A3773" s="102"/>
      <c r="B3773" s="102"/>
      <c r="C3773" s="102"/>
      <c r="D3773" s="102"/>
      <c r="E3773" s="102"/>
      <c r="F3773" s="89"/>
      <c r="G3773" s="89"/>
      <c r="H3773" s="90"/>
      <c r="I3773" s="102"/>
    </row>
    <row r="3774" spans="1:9">
      <c r="A3774" s="102"/>
      <c r="B3774" s="102"/>
      <c r="C3774" s="102"/>
      <c r="D3774" s="102"/>
      <c r="E3774" s="102"/>
      <c r="F3774" s="89"/>
      <c r="G3774" s="89"/>
      <c r="H3774" s="90"/>
      <c r="I3774" s="102"/>
    </row>
    <row r="3775" spans="1:9">
      <c r="A3775" s="102"/>
      <c r="B3775" s="102"/>
      <c r="C3775" s="102"/>
      <c r="D3775" s="102"/>
      <c r="E3775" s="102"/>
      <c r="F3775" s="89"/>
      <c r="G3775" s="89"/>
      <c r="H3775" s="90"/>
      <c r="I3775" s="102"/>
    </row>
    <row r="3776" spans="1:9">
      <c r="A3776" s="102"/>
      <c r="B3776" s="102"/>
      <c r="C3776" s="102"/>
      <c r="D3776" s="102"/>
      <c r="E3776" s="102"/>
      <c r="F3776" s="89"/>
      <c r="G3776" s="89"/>
      <c r="H3776" s="90"/>
      <c r="I3776" s="102"/>
    </row>
    <row r="3777" spans="1:9">
      <c r="A3777" s="102"/>
      <c r="B3777" s="102"/>
      <c r="C3777" s="102"/>
      <c r="D3777" s="102"/>
      <c r="E3777" s="102"/>
      <c r="F3777" s="89"/>
      <c r="G3777" s="89"/>
      <c r="H3777" s="90"/>
      <c r="I3777" s="102"/>
    </row>
    <row r="3778" spans="1:9">
      <c r="A3778" s="102"/>
      <c r="B3778" s="102"/>
      <c r="C3778" s="102"/>
      <c r="D3778" s="102"/>
      <c r="E3778" s="102"/>
      <c r="F3778" s="89"/>
      <c r="G3778" s="89"/>
      <c r="H3778" s="90"/>
      <c r="I3778" s="102"/>
    </row>
    <row r="3779" spans="1:9">
      <c r="A3779" s="102"/>
      <c r="B3779" s="102"/>
      <c r="C3779" s="102"/>
      <c r="D3779" s="102"/>
      <c r="E3779" s="102"/>
      <c r="F3779" s="89"/>
      <c r="G3779" s="89"/>
      <c r="H3779" s="90"/>
      <c r="I3779" s="102"/>
    </row>
    <row r="3780" spans="1:9">
      <c r="A3780" s="102"/>
      <c r="B3780" s="102"/>
      <c r="C3780" s="102"/>
      <c r="D3780" s="102"/>
      <c r="E3780" s="102"/>
      <c r="F3780" s="89"/>
      <c r="G3780" s="89"/>
      <c r="H3780" s="90"/>
      <c r="I3780" s="102"/>
    </row>
    <row r="3781" spans="1:9">
      <c r="A3781" s="102"/>
      <c r="B3781" s="102"/>
      <c r="C3781" s="102"/>
      <c r="D3781" s="102"/>
      <c r="E3781" s="102"/>
      <c r="F3781" s="89"/>
      <c r="G3781" s="89"/>
      <c r="H3781" s="90"/>
      <c r="I3781" s="102"/>
    </row>
    <row r="3782" spans="1:9">
      <c r="A3782" s="102"/>
      <c r="B3782" s="102"/>
      <c r="C3782" s="102"/>
      <c r="D3782" s="102"/>
      <c r="E3782" s="102"/>
      <c r="F3782" s="89"/>
      <c r="G3782" s="89"/>
      <c r="H3782" s="90"/>
      <c r="I3782" s="102"/>
    </row>
    <row r="3783" spans="1:9">
      <c r="A3783" s="102"/>
      <c r="B3783" s="102"/>
      <c r="C3783" s="102"/>
      <c r="D3783" s="102"/>
      <c r="E3783" s="102"/>
      <c r="F3783" s="89"/>
      <c r="G3783" s="89"/>
      <c r="H3783" s="90"/>
      <c r="I3783" s="102"/>
    </row>
    <row r="3784" spans="1:9">
      <c r="A3784" s="102"/>
      <c r="B3784" s="102"/>
      <c r="C3784" s="102"/>
      <c r="D3784" s="102"/>
      <c r="E3784" s="102"/>
      <c r="F3784" s="87"/>
      <c r="G3784" s="87"/>
      <c r="H3784" s="88"/>
      <c r="I3784" s="102"/>
    </row>
    <row r="3785" spans="1:9">
      <c r="B3785"/>
      <c r="C3785"/>
      <c r="D3785"/>
      <c r="E3785" s="95"/>
      <c r="F3785" s="87"/>
      <c r="G3785" s="87"/>
      <c r="H3785" s="88"/>
    </row>
    <row r="3786" spans="1:9">
      <c r="B3786"/>
      <c r="C3786"/>
      <c r="D3786"/>
      <c r="E3786" s="95"/>
      <c r="F3786" s="89"/>
      <c r="G3786" s="89"/>
      <c r="H3786" s="88"/>
    </row>
    <row r="3787" spans="1:9">
      <c r="B3787"/>
      <c r="C3787"/>
      <c r="D3787"/>
      <c r="E3787" s="95"/>
      <c r="F3787" s="89"/>
      <c r="G3787" s="89"/>
      <c r="H3787" s="88"/>
    </row>
    <row r="3788" spans="1:9">
      <c r="B3788"/>
      <c r="C3788"/>
      <c r="D3788"/>
      <c r="E3788" s="95"/>
      <c r="F3788" s="89"/>
      <c r="G3788" s="89"/>
      <c r="H3788" s="88"/>
    </row>
    <row r="3789" spans="1:9">
      <c r="A3789" s="102"/>
      <c r="B3789" s="102"/>
      <c r="C3789" s="102"/>
      <c r="D3789" s="102"/>
      <c r="E3789" s="102"/>
      <c r="F3789" s="89"/>
      <c r="G3789" s="89"/>
      <c r="H3789" s="90"/>
      <c r="I3789" s="102"/>
    </row>
    <row r="3790" spans="1:9">
      <c r="B3790"/>
      <c r="C3790"/>
      <c r="D3790"/>
      <c r="E3790" s="95"/>
      <c r="F3790" s="89"/>
      <c r="G3790" s="89"/>
      <c r="H3790" s="88"/>
    </row>
    <row r="3791" spans="1:9">
      <c r="B3791"/>
      <c r="C3791"/>
      <c r="D3791"/>
      <c r="E3791" s="95"/>
      <c r="F3791" s="89"/>
      <c r="G3791" s="89"/>
      <c r="H3791" s="90"/>
    </row>
    <row r="3792" spans="1:9">
      <c r="B3792"/>
      <c r="C3792"/>
      <c r="D3792"/>
      <c r="E3792" s="95"/>
      <c r="F3792" s="89"/>
      <c r="G3792" s="89"/>
      <c r="H3792" s="88"/>
    </row>
    <row r="3793" spans="1:9">
      <c r="A3793" s="102"/>
      <c r="B3793" s="102"/>
      <c r="C3793" s="102"/>
      <c r="D3793" s="102"/>
      <c r="E3793" s="102"/>
      <c r="F3793" s="87"/>
      <c r="G3793" s="87"/>
      <c r="H3793" s="88"/>
      <c r="I3793" s="102"/>
    </row>
    <row r="3794" spans="1:9">
      <c r="B3794"/>
      <c r="C3794"/>
      <c r="D3794"/>
      <c r="E3794" s="95"/>
      <c r="F3794" s="89"/>
      <c r="G3794" s="89"/>
      <c r="H3794" s="90"/>
    </row>
    <row r="3795" spans="1:9">
      <c r="B3795"/>
      <c r="C3795"/>
      <c r="D3795"/>
      <c r="E3795" s="95"/>
      <c r="F3795" s="89"/>
      <c r="G3795" s="89"/>
      <c r="H3795" s="88"/>
    </row>
    <row r="3796" spans="1:9">
      <c r="B3796"/>
      <c r="C3796"/>
      <c r="D3796"/>
      <c r="E3796" s="95"/>
      <c r="F3796" s="89"/>
      <c r="G3796" s="89"/>
      <c r="H3796" s="88"/>
    </row>
    <row r="3797" spans="1:9">
      <c r="B3797"/>
      <c r="C3797"/>
      <c r="D3797"/>
      <c r="E3797" s="95"/>
      <c r="F3797" s="89"/>
      <c r="G3797" s="89"/>
      <c r="H3797" s="88"/>
    </row>
    <row r="3798" spans="1:9">
      <c r="A3798" s="102"/>
      <c r="B3798" s="102"/>
      <c r="C3798" s="102"/>
      <c r="D3798" s="102"/>
      <c r="E3798" s="102"/>
      <c r="F3798" s="89"/>
      <c r="G3798" s="89"/>
      <c r="H3798" s="90"/>
      <c r="I3798" s="102"/>
    </row>
    <row r="3799" spans="1:9">
      <c r="B3799"/>
      <c r="C3799"/>
      <c r="D3799"/>
      <c r="E3799" s="95"/>
      <c r="F3799" s="89"/>
      <c r="G3799" s="89"/>
      <c r="H3799" s="88"/>
    </row>
    <row r="3800" spans="1:9">
      <c r="B3800"/>
      <c r="C3800"/>
      <c r="D3800"/>
      <c r="E3800" s="95"/>
      <c r="F3800" s="89"/>
      <c r="G3800" s="89"/>
      <c r="H3800" s="88"/>
    </row>
    <row r="3801" spans="1:9">
      <c r="A3801" s="102"/>
      <c r="B3801" s="102"/>
      <c r="C3801" s="102"/>
      <c r="D3801" s="102"/>
      <c r="E3801" s="102"/>
      <c r="F3801" s="89"/>
      <c r="G3801" s="89"/>
      <c r="H3801" s="90"/>
      <c r="I3801" s="102"/>
    </row>
    <row r="3802" spans="1:9">
      <c r="B3802"/>
      <c r="C3802"/>
      <c r="D3802"/>
      <c r="E3802" s="95"/>
      <c r="F3802" s="87"/>
      <c r="G3802" s="87"/>
      <c r="H3802" s="88"/>
    </row>
    <row r="3803" spans="1:9">
      <c r="B3803"/>
      <c r="C3803"/>
      <c r="D3803"/>
      <c r="E3803" s="95"/>
      <c r="F3803" s="89"/>
      <c r="G3803" s="89"/>
      <c r="H3803" s="90"/>
    </row>
    <row r="3804" spans="1:9">
      <c r="B3804"/>
      <c r="C3804"/>
      <c r="D3804"/>
      <c r="E3804" s="95"/>
      <c r="F3804" s="87"/>
      <c r="G3804" s="87"/>
      <c r="H3804" s="88"/>
    </row>
    <row r="3805" spans="1:9">
      <c r="B3805"/>
      <c r="C3805"/>
      <c r="D3805"/>
      <c r="E3805" s="95"/>
      <c r="F3805" s="89"/>
      <c r="G3805" s="89"/>
      <c r="H3805" s="88"/>
    </row>
    <row r="3806" spans="1:9">
      <c r="B3806"/>
      <c r="C3806"/>
      <c r="D3806"/>
      <c r="E3806" s="95"/>
      <c r="F3806" s="87"/>
      <c r="G3806" s="87"/>
      <c r="H3806" s="88"/>
    </row>
    <row r="3807" spans="1:9">
      <c r="B3807"/>
      <c r="C3807"/>
      <c r="D3807"/>
      <c r="E3807" s="95"/>
      <c r="F3807" s="89"/>
      <c r="G3807" s="89"/>
      <c r="H3807" s="90"/>
    </row>
    <row r="3808" spans="1:9">
      <c r="B3808"/>
      <c r="C3808"/>
      <c r="D3808"/>
      <c r="E3808" s="95"/>
      <c r="F3808" s="89"/>
      <c r="G3808" s="89"/>
      <c r="H3808" s="88"/>
    </row>
    <row r="3809" spans="1:9">
      <c r="A3809" s="102"/>
      <c r="B3809" s="102"/>
      <c r="C3809" s="102"/>
      <c r="D3809" s="102"/>
      <c r="E3809" s="102"/>
      <c r="F3809" s="87"/>
      <c r="G3809" s="87"/>
      <c r="H3809" s="88"/>
      <c r="I3809" s="102"/>
    </row>
    <row r="3810" spans="1:9">
      <c r="A3810" s="102"/>
      <c r="B3810" s="102"/>
      <c r="C3810" s="102"/>
      <c r="D3810" s="102"/>
      <c r="E3810" s="102"/>
      <c r="F3810" s="89"/>
      <c r="G3810" s="89"/>
      <c r="H3810" s="90"/>
      <c r="I3810" s="102"/>
    </row>
    <row r="3811" spans="1:9">
      <c r="A3811" s="102"/>
      <c r="B3811" s="102"/>
      <c r="C3811" s="102"/>
      <c r="D3811" s="102"/>
      <c r="E3811" s="102"/>
      <c r="F3811" s="89"/>
      <c r="G3811" s="89"/>
      <c r="H3811" s="90"/>
      <c r="I3811" s="102"/>
    </row>
    <row r="3812" spans="1:9">
      <c r="A3812" s="102"/>
      <c r="B3812" s="102"/>
      <c r="C3812" s="102"/>
      <c r="D3812" s="102"/>
      <c r="E3812" s="102"/>
      <c r="F3812" s="89"/>
      <c r="G3812" s="89"/>
      <c r="H3812" s="90"/>
      <c r="I3812" s="102"/>
    </row>
    <row r="3813" spans="1:9">
      <c r="A3813" s="102"/>
      <c r="B3813" s="102"/>
      <c r="C3813" s="102"/>
      <c r="D3813" s="102"/>
      <c r="E3813" s="102"/>
      <c r="F3813" s="89"/>
      <c r="G3813" s="89"/>
      <c r="H3813" s="90"/>
      <c r="I3813" s="102"/>
    </row>
    <row r="3814" spans="1:9">
      <c r="A3814" s="102"/>
      <c r="B3814" s="102"/>
      <c r="C3814" s="102"/>
      <c r="D3814" s="102"/>
      <c r="E3814" s="102"/>
      <c r="F3814" s="87"/>
      <c r="G3814" s="87"/>
      <c r="H3814" s="88"/>
      <c r="I3814" s="102"/>
    </row>
    <row r="3815" spans="1:9">
      <c r="A3815" s="102"/>
      <c r="B3815" s="102"/>
      <c r="C3815" s="102"/>
      <c r="D3815" s="102"/>
      <c r="E3815" s="102"/>
      <c r="F3815" s="87"/>
      <c r="G3815" s="87"/>
      <c r="H3815" s="88"/>
      <c r="I3815" s="102"/>
    </row>
    <row r="3816" spans="1:9">
      <c r="A3816" s="102"/>
      <c r="B3816" s="102"/>
      <c r="C3816" s="102"/>
      <c r="D3816" s="102"/>
      <c r="E3816" s="102"/>
      <c r="F3816" s="87"/>
      <c r="G3816" s="87"/>
      <c r="H3816" s="88"/>
      <c r="I3816" s="102"/>
    </row>
    <row r="3817" spans="1:9">
      <c r="A3817" s="102"/>
      <c r="B3817" s="102"/>
      <c r="C3817" s="102"/>
      <c r="D3817" s="102"/>
      <c r="E3817" s="102"/>
      <c r="F3817" s="89"/>
      <c r="G3817" s="89"/>
      <c r="H3817" s="90"/>
      <c r="I3817" s="102"/>
    </row>
    <row r="3818" spans="1:9">
      <c r="A3818" s="102"/>
      <c r="B3818" s="102"/>
      <c r="C3818" s="102"/>
      <c r="D3818" s="102"/>
      <c r="E3818" s="102"/>
      <c r="F3818" s="87"/>
      <c r="G3818" s="87"/>
      <c r="H3818" s="88"/>
      <c r="I3818" s="102"/>
    </row>
    <row r="3819" spans="1:9">
      <c r="A3819" s="102"/>
      <c r="B3819" s="102"/>
      <c r="C3819" s="102"/>
      <c r="D3819" s="102"/>
      <c r="E3819" s="102"/>
      <c r="F3819" s="87"/>
      <c r="G3819" s="87"/>
      <c r="H3819" s="88"/>
      <c r="I3819" s="102"/>
    </row>
    <row r="3820" spans="1:9">
      <c r="A3820" s="102"/>
      <c r="B3820" s="102"/>
      <c r="C3820" s="102"/>
      <c r="D3820" s="102"/>
      <c r="E3820" s="102"/>
      <c r="F3820" s="89"/>
      <c r="G3820" s="89"/>
      <c r="H3820" s="90"/>
      <c r="I3820" s="102"/>
    </row>
    <row r="3821" spans="1:9">
      <c r="A3821" s="102"/>
      <c r="B3821" s="102"/>
      <c r="C3821" s="102"/>
      <c r="D3821" s="102"/>
      <c r="E3821" s="102"/>
      <c r="F3821" s="89"/>
      <c r="G3821" s="89"/>
      <c r="H3821" s="90"/>
      <c r="I3821" s="102"/>
    </row>
    <row r="3822" spans="1:9">
      <c r="A3822" s="102"/>
      <c r="B3822" s="102"/>
      <c r="C3822" s="102"/>
      <c r="D3822" s="102"/>
      <c r="E3822" s="102"/>
      <c r="F3822" s="87"/>
      <c r="G3822" s="87"/>
      <c r="H3822" s="88"/>
      <c r="I3822" s="102"/>
    </row>
    <row r="3823" spans="1:9">
      <c r="A3823" s="102"/>
      <c r="B3823" s="102"/>
      <c r="C3823" s="102"/>
      <c r="D3823" s="102"/>
      <c r="E3823" s="102"/>
      <c r="F3823" s="87"/>
      <c r="G3823" s="87"/>
      <c r="H3823" s="88"/>
      <c r="I3823" s="102"/>
    </row>
    <row r="3824" spans="1:9">
      <c r="A3824" s="102"/>
      <c r="B3824" s="102"/>
      <c r="C3824" s="102"/>
      <c r="D3824" s="102"/>
      <c r="E3824" s="102"/>
      <c r="F3824" s="87"/>
      <c r="G3824" s="87"/>
      <c r="H3824" s="88"/>
      <c r="I3824" s="102"/>
    </row>
    <row r="3825" spans="1:85">
      <c r="A3825" s="102"/>
      <c r="B3825" s="102"/>
      <c r="C3825" s="102"/>
      <c r="D3825" s="102"/>
      <c r="E3825" s="102"/>
      <c r="F3825" s="87"/>
      <c r="G3825" s="87"/>
      <c r="H3825" s="88"/>
      <c r="I3825" s="102"/>
    </row>
    <row r="3826" spans="1:85">
      <c r="A3826" s="102"/>
      <c r="B3826" s="102"/>
      <c r="C3826" s="102"/>
      <c r="D3826" s="102"/>
      <c r="E3826" s="102"/>
      <c r="F3826" s="87"/>
      <c r="G3826" s="87"/>
      <c r="H3826" s="88"/>
      <c r="I3826" s="102"/>
      <c r="N3826" s="95"/>
      <c r="O3826" s="95"/>
      <c r="P3826" s="95"/>
      <c r="Q3826" s="95"/>
      <c r="R3826" s="95"/>
      <c r="S3826" s="95"/>
      <c r="T3826" s="95"/>
      <c r="U3826" s="95"/>
      <c r="V3826" s="95"/>
      <c r="W3826" s="95"/>
      <c r="X3826" s="95"/>
      <c r="Y3826" s="95"/>
      <c r="Z3826" s="95"/>
      <c r="AA3826" s="95"/>
      <c r="AB3826" s="95"/>
      <c r="AC3826" s="95"/>
      <c r="AD3826" s="95"/>
      <c r="AE3826" s="95"/>
      <c r="AF3826" s="95"/>
      <c r="AG3826" s="95"/>
      <c r="AH3826" s="95"/>
      <c r="AI3826" s="95"/>
      <c r="AJ3826" s="95"/>
      <c r="AK3826" s="95"/>
      <c r="AL3826" s="95"/>
      <c r="AM3826" s="95"/>
      <c r="AN3826" s="95"/>
      <c r="AO3826" s="95"/>
      <c r="AP3826" s="95"/>
      <c r="AQ3826" s="95"/>
      <c r="AR3826" s="95"/>
      <c r="AS3826" s="95"/>
      <c r="AT3826" s="95"/>
      <c r="AU3826" s="95"/>
      <c r="AV3826" s="95"/>
      <c r="AW3826" s="95"/>
      <c r="AX3826" s="95"/>
      <c r="AY3826" s="95"/>
      <c r="AZ3826" s="95"/>
      <c r="BA3826" s="95"/>
      <c r="BB3826" s="95"/>
      <c r="BC3826" s="95"/>
      <c r="BD3826" s="95"/>
      <c r="BE3826" s="95"/>
      <c r="BF3826" s="95"/>
      <c r="BG3826" s="95"/>
      <c r="BH3826" s="95"/>
      <c r="BI3826" s="95"/>
      <c r="BJ3826" s="95"/>
      <c r="BK3826" s="95"/>
      <c r="BL3826" s="95"/>
      <c r="BM3826" s="95"/>
      <c r="BN3826" s="95"/>
      <c r="BO3826" s="95"/>
      <c r="BP3826" s="95"/>
      <c r="BQ3826" s="95"/>
      <c r="BR3826" s="95"/>
      <c r="BS3826" s="95"/>
      <c r="BT3826" s="95"/>
      <c r="BU3826" s="95"/>
      <c r="BV3826" s="95"/>
      <c r="BW3826" s="95"/>
      <c r="BX3826" s="95"/>
      <c r="BY3826" s="95"/>
      <c r="BZ3826" s="95"/>
      <c r="CA3826" s="95"/>
      <c r="CB3826" s="95"/>
      <c r="CC3826" s="95"/>
      <c r="CD3826" s="95"/>
      <c r="CE3826" s="95"/>
      <c r="CF3826" s="95"/>
      <c r="CG3826" s="95"/>
    </row>
    <row r="3827" spans="1:85">
      <c r="A3827" s="102"/>
      <c r="B3827" s="102"/>
      <c r="C3827" s="102"/>
      <c r="D3827" s="102"/>
      <c r="E3827" s="102"/>
      <c r="F3827" s="87"/>
      <c r="G3827" s="87"/>
      <c r="H3827" s="88"/>
      <c r="I3827" s="102"/>
      <c r="L3827" s="95"/>
      <c r="M3827" s="95"/>
      <c r="N3827" s="95"/>
      <c r="O3827" s="95"/>
      <c r="P3827" s="95"/>
      <c r="Q3827" s="95"/>
      <c r="R3827" s="95"/>
      <c r="S3827" s="95"/>
      <c r="T3827" s="95"/>
      <c r="U3827" s="95"/>
      <c r="V3827" s="95"/>
      <c r="W3827" s="95"/>
      <c r="X3827" s="95"/>
      <c r="Y3827" s="95"/>
      <c r="Z3827" s="95"/>
      <c r="AA3827" s="95"/>
      <c r="AB3827" s="95"/>
      <c r="AC3827" s="95"/>
      <c r="AD3827" s="95"/>
      <c r="AE3827" s="95"/>
      <c r="AF3827" s="95"/>
      <c r="AG3827" s="95"/>
      <c r="AH3827" s="95"/>
      <c r="AI3827" s="95"/>
      <c r="AJ3827" s="95"/>
      <c r="AK3827" s="95"/>
      <c r="AL3827" s="95"/>
      <c r="AM3827" s="95"/>
      <c r="AN3827" s="95"/>
      <c r="AO3827" s="95"/>
      <c r="AP3827" s="95"/>
      <c r="AQ3827" s="95"/>
      <c r="AR3827" s="95"/>
      <c r="AS3827" s="95"/>
      <c r="AT3827" s="95"/>
      <c r="AU3827" s="95"/>
      <c r="AV3827" s="95"/>
      <c r="AW3827" s="95"/>
      <c r="AX3827" s="95"/>
      <c r="AY3827" s="95"/>
      <c r="AZ3827" s="95"/>
      <c r="BA3827" s="95"/>
      <c r="BB3827" s="95"/>
      <c r="BC3827" s="95"/>
      <c r="BD3827" s="95"/>
      <c r="BE3827" s="95"/>
      <c r="BF3827" s="95"/>
      <c r="BG3827" s="95"/>
      <c r="BH3827" s="95"/>
      <c r="BI3827" s="95"/>
      <c r="BJ3827" s="95"/>
      <c r="BK3827" s="95"/>
      <c r="BL3827" s="95"/>
      <c r="BM3827" s="95"/>
      <c r="BN3827" s="95"/>
      <c r="BO3827" s="95"/>
      <c r="BP3827" s="95"/>
      <c r="BQ3827" s="95"/>
      <c r="BR3827" s="95"/>
      <c r="BS3827" s="95"/>
      <c r="BT3827" s="95"/>
      <c r="BU3827" s="95"/>
      <c r="BV3827" s="95"/>
      <c r="BW3827" s="95"/>
      <c r="BX3827" s="95"/>
      <c r="BY3827" s="95"/>
      <c r="BZ3827" s="95"/>
      <c r="CA3827" s="95"/>
      <c r="CB3827" s="95"/>
      <c r="CC3827" s="95"/>
      <c r="CD3827" s="95"/>
      <c r="CE3827" s="95"/>
      <c r="CF3827" s="95"/>
      <c r="CG3827" s="95"/>
    </row>
    <row r="3828" spans="1:85">
      <c r="A3828" s="102"/>
      <c r="B3828" s="102"/>
      <c r="C3828" s="102"/>
      <c r="D3828" s="102"/>
      <c r="E3828" s="102"/>
      <c r="F3828" s="87"/>
      <c r="G3828" s="87"/>
      <c r="H3828" s="88"/>
      <c r="I3828" s="102"/>
      <c r="L3828" s="95"/>
      <c r="M3828" s="95"/>
      <c r="N3828" s="95"/>
      <c r="O3828" s="95"/>
      <c r="P3828" s="95"/>
      <c r="Q3828" s="95"/>
      <c r="R3828" s="95"/>
      <c r="S3828" s="95"/>
      <c r="T3828" s="95"/>
      <c r="U3828" s="95"/>
      <c r="V3828" s="95"/>
      <c r="W3828" s="95"/>
      <c r="X3828" s="95"/>
      <c r="Y3828" s="95"/>
      <c r="Z3828" s="95"/>
      <c r="AA3828" s="95"/>
      <c r="AB3828" s="95"/>
      <c r="AC3828" s="95"/>
      <c r="AD3828" s="95"/>
      <c r="AE3828" s="95"/>
      <c r="AF3828" s="95"/>
      <c r="AG3828" s="95"/>
      <c r="AH3828" s="95"/>
      <c r="AI3828" s="95"/>
      <c r="AJ3828" s="95"/>
      <c r="AK3828" s="95"/>
      <c r="AL3828" s="95"/>
      <c r="AM3828" s="95"/>
      <c r="AN3828" s="95"/>
      <c r="AO3828" s="95"/>
      <c r="AP3828" s="95"/>
      <c r="AQ3828" s="95"/>
      <c r="AR3828" s="95"/>
      <c r="AS3828" s="95"/>
      <c r="AT3828" s="95"/>
      <c r="AU3828" s="95"/>
      <c r="AV3828" s="95"/>
      <c r="AW3828" s="95"/>
      <c r="AX3828" s="95"/>
      <c r="AY3828" s="95"/>
      <c r="AZ3828" s="95"/>
      <c r="BA3828" s="95"/>
      <c r="BB3828" s="95"/>
      <c r="BC3828" s="95"/>
      <c r="BD3828" s="95"/>
      <c r="BE3828" s="95"/>
      <c r="BF3828" s="95"/>
      <c r="BG3828" s="95"/>
      <c r="BH3828" s="95"/>
      <c r="BI3828" s="95"/>
      <c r="BJ3828" s="95"/>
      <c r="BK3828" s="95"/>
      <c r="BL3828" s="95"/>
      <c r="BM3828" s="95"/>
      <c r="BN3828" s="95"/>
      <c r="BO3828" s="95"/>
      <c r="BP3828" s="95"/>
      <c r="BQ3828" s="95"/>
      <c r="BR3828" s="95"/>
      <c r="BS3828" s="95"/>
      <c r="BT3828" s="95"/>
      <c r="BU3828" s="95"/>
      <c r="BV3828" s="95"/>
      <c r="BW3828" s="95"/>
      <c r="BX3828" s="95"/>
      <c r="BY3828" s="95"/>
      <c r="BZ3828" s="95"/>
      <c r="CA3828" s="95"/>
      <c r="CB3828" s="95"/>
      <c r="CC3828" s="95"/>
      <c r="CD3828" s="95"/>
      <c r="CE3828" s="95"/>
      <c r="CF3828" s="95"/>
      <c r="CG3828" s="95"/>
    </row>
    <row r="3829" spans="1:85">
      <c r="A3829" s="102"/>
      <c r="B3829" s="102"/>
      <c r="C3829" s="102"/>
      <c r="D3829" s="102"/>
      <c r="E3829" s="102"/>
      <c r="F3829" s="87"/>
      <c r="G3829" s="87"/>
      <c r="H3829" s="88"/>
      <c r="I3829" s="102"/>
      <c r="L3829" s="95"/>
      <c r="M3829" s="95"/>
      <c r="N3829" s="95"/>
      <c r="O3829" s="95"/>
      <c r="P3829" s="95"/>
      <c r="Q3829" s="95"/>
      <c r="R3829" s="95"/>
      <c r="S3829" s="95"/>
      <c r="T3829" s="95"/>
      <c r="U3829" s="95"/>
      <c r="V3829" s="95"/>
      <c r="W3829" s="95"/>
      <c r="X3829" s="95"/>
      <c r="Y3829" s="95"/>
      <c r="Z3829" s="95"/>
      <c r="AA3829" s="95"/>
      <c r="AB3829" s="95"/>
      <c r="AC3829" s="95"/>
      <c r="AD3829" s="95"/>
      <c r="AE3829" s="95"/>
      <c r="AF3829" s="95"/>
      <c r="AG3829" s="95"/>
      <c r="AH3829" s="95"/>
      <c r="AI3829" s="95"/>
      <c r="AJ3829" s="95"/>
      <c r="AK3829" s="95"/>
      <c r="AL3829" s="95"/>
      <c r="AM3829" s="95"/>
      <c r="AN3829" s="95"/>
      <c r="AO3829" s="95"/>
      <c r="AP3829" s="95"/>
      <c r="AQ3829" s="95"/>
      <c r="AR3829" s="95"/>
      <c r="AS3829" s="95"/>
      <c r="AT3829" s="95"/>
      <c r="AU3829" s="95"/>
      <c r="AV3829" s="95"/>
      <c r="AW3829" s="95"/>
      <c r="AX3829" s="95"/>
      <c r="AY3829" s="95"/>
      <c r="AZ3829" s="95"/>
      <c r="BA3829" s="95"/>
      <c r="BB3829" s="95"/>
      <c r="BC3829" s="95"/>
      <c r="BD3829" s="95"/>
      <c r="BE3829" s="95"/>
      <c r="BF3829" s="95"/>
      <c r="BG3829" s="95"/>
      <c r="BH3829" s="95"/>
      <c r="BI3829" s="95"/>
      <c r="BJ3829" s="95"/>
      <c r="BK3829" s="95"/>
      <c r="BL3829" s="95"/>
      <c r="BM3829" s="95"/>
      <c r="BN3829" s="95"/>
      <c r="BO3829" s="95"/>
      <c r="BP3829" s="95"/>
      <c r="BQ3829" s="95"/>
      <c r="BR3829" s="95"/>
      <c r="BS3829" s="95"/>
      <c r="BT3829" s="95"/>
      <c r="BU3829" s="95"/>
      <c r="BV3829" s="95"/>
      <c r="BW3829" s="95"/>
      <c r="BX3829" s="95"/>
      <c r="BY3829" s="95"/>
      <c r="BZ3829" s="95"/>
      <c r="CA3829" s="95"/>
      <c r="CB3829" s="95"/>
      <c r="CC3829" s="95"/>
      <c r="CD3829" s="95"/>
      <c r="CE3829" s="95"/>
      <c r="CF3829" s="95"/>
      <c r="CG3829" s="95"/>
    </row>
    <row r="3830" spans="1:85">
      <c r="A3830" s="102"/>
      <c r="B3830" s="102"/>
      <c r="C3830" s="102"/>
      <c r="D3830" s="102"/>
      <c r="E3830" s="102"/>
      <c r="F3830" s="89"/>
      <c r="G3830" s="89"/>
      <c r="H3830" s="90"/>
      <c r="I3830" s="102"/>
      <c r="L3830" s="95"/>
      <c r="M3830" s="95"/>
      <c r="N3830" s="95"/>
      <c r="O3830" s="95"/>
      <c r="P3830" s="95"/>
      <c r="Q3830" s="95"/>
      <c r="R3830" s="95"/>
      <c r="S3830" s="95"/>
      <c r="T3830" s="95"/>
      <c r="U3830" s="95"/>
      <c r="V3830" s="95"/>
      <c r="W3830" s="95"/>
      <c r="X3830" s="95"/>
      <c r="Y3830" s="95"/>
      <c r="Z3830" s="95"/>
      <c r="AA3830" s="95"/>
      <c r="AB3830" s="95"/>
      <c r="AC3830" s="95"/>
      <c r="AD3830" s="95"/>
      <c r="AE3830" s="95"/>
      <c r="AF3830" s="95"/>
      <c r="AG3830" s="95"/>
      <c r="AH3830" s="95"/>
      <c r="AI3830" s="95"/>
      <c r="AJ3830" s="95"/>
      <c r="AK3830" s="95"/>
      <c r="AL3830" s="95"/>
      <c r="AM3830" s="95"/>
      <c r="AN3830" s="95"/>
      <c r="AO3830" s="95"/>
      <c r="AP3830" s="95"/>
      <c r="AQ3830" s="95"/>
      <c r="AR3830" s="95"/>
      <c r="AS3830" s="95"/>
      <c r="AT3830" s="95"/>
      <c r="AU3830" s="95"/>
      <c r="AV3830" s="95"/>
      <c r="AW3830" s="95"/>
      <c r="AX3830" s="95"/>
      <c r="AY3830" s="95"/>
      <c r="AZ3830" s="95"/>
      <c r="BA3830" s="95"/>
      <c r="BB3830" s="95"/>
      <c r="BC3830" s="95"/>
      <c r="BD3830" s="95"/>
      <c r="BE3830" s="95"/>
      <c r="BF3830" s="95"/>
      <c r="BG3830" s="95"/>
      <c r="BH3830" s="95"/>
      <c r="BI3830" s="95"/>
      <c r="BJ3830" s="95"/>
      <c r="BK3830" s="95"/>
      <c r="BL3830" s="95"/>
      <c r="BM3830" s="95"/>
      <c r="BN3830" s="95"/>
      <c r="BO3830" s="95"/>
      <c r="BP3830" s="95"/>
      <c r="BQ3830" s="95"/>
      <c r="BR3830" s="95"/>
      <c r="BS3830" s="95"/>
      <c r="BT3830" s="95"/>
      <c r="BU3830" s="95"/>
      <c r="BV3830" s="95"/>
      <c r="BW3830" s="95"/>
      <c r="BX3830" s="95"/>
      <c r="BY3830" s="95"/>
      <c r="BZ3830" s="95"/>
      <c r="CA3830" s="95"/>
      <c r="CB3830" s="95"/>
      <c r="CC3830" s="95"/>
      <c r="CD3830" s="95"/>
      <c r="CE3830" s="95"/>
      <c r="CF3830" s="95"/>
      <c r="CG3830" s="95"/>
    </row>
    <row r="3831" spans="1:85">
      <c r="A3831" s="102"/>
      <c r="B3831" s="102"/>
      <c r="C3831" s="102"/>
      <c r="D3831" s="102"/>
      <c r="E3831" s="102"/>
      <c r="F3831" s="87"/>
      <c r="G3831" s="87"/>
      <c r="H3831" s="88"/>
      <c r="I3831" s="102"/>
      <c r="L3831" s="95"/>
      <c r="M3831" s="95"/>
      <c r="N3831" s="95"/>
      <c r="O3831" s="95"/>
      <c r="P3831" s="95"/>
      <c r="Q3831" s="95"/>
      <c r="R3831" s="95"/>
      <c r="S3831" s="95"/>
      <c r="T3831" s="95"/>
      <c r="U3831" s="95"/>
      <c r="V3831" s="95"/>
      <c r="W3831" s="95"/>
      <c r="X3831" s="95"/>
      <c r="Y3831" s="95"/>
      <c r="Z3831" s="95"/>
      <c r="AA3831" s="95"/>
      <c r="AB3831" s="95"/>
      <c r="AC3831" s="95"/>
      <c r="AD3831" s="95"/>
      <c r="AE3831" s="95"/>
      <c r="AF3831" s="95"/>
      <c r="AG3831" s="95"/>
      <c r="AH3831" s="95"/>
      <c r="AI3831" s="95"/>
      <c r="AJ3831" s="95"/>
      <c r="AK3831" s="95"/>
      <c r="AL3831" s="95"/>
      <c r="AM3831" s="95"/>
      <c r="AN3831" s="95"/>
      <c r="AO3831" s="95"/>
      <c r="AP3831" s="95"/>
      <c r="AQ3831" s="95"/>
      <c r="AR3831" s="95"/>
      <c r="AS3831" s="95"/>
      <c r="AT3831" s="95"/>
      <c r="AU3831" s="95"/>
      <c r="AV3831" s="95"/>
      <c r="AW3831" s="95"/>
      <c r="AX3831" s="95"/>
      <c r="AY3831" s="95"/>
      <c r="AZ3831" s="95"/>
      <c r="BA3831" s="95"/>
      <c r="BB3831" s="95"/>
      <c r="BC3831" s="95"/>
      <c r="BD3831" s="95"/>
      <c r="BE3831" s="95"/>
      <c r="BF3831" s="95"/>
      <c r="BG3831" s="95"/>
      <c r="BH3831" s="95"/>
      <c r="BI3831" s="95"/>
      <c r="BJ3831" s="95"/>
      <c r="BK3831" s="95"/>
      <c r="BL3831" s="95"/>
      <c r="BM3831" s="95"/>
      <c r="BN3831" s="95"/>
      <c r="BO3831" s="95"/>
      <c r="BP3831" s="95"/>
      <c r="BQ3831" s="95"/>
      <c r="BR3831" s="95"/>
      <c r="BS3831" s="95"/>
      <c r="BT3831" s="95"/>
      <c r="BU3831" s="95"/>
      <c r="BV3831" s="95"/>
      <c r="BW3831" s="95"/>
      <c r="BX3831" s="95"/>
      <c r="BY3831" s="95"/>
      <c r="BZ3831" s="95"/>
      <c r="CA3831" s="95"/>
      <c r="CB3831" s="95"/>
      <c r="CC3831" s="95"/>
      <c r="CD3831" s="95"/>
      <c r="CE3831" s="95"/>
      <c r="CF3831" s="95"/>
      <c r="CG3831" s="95"/>
    </row>
    <row r="3832" spans="1:85">
      <c r="A3832" s="102"/>
      <c r="B3832" s="102"/>
      <c r="C3832" s="102"/>
      <c r="D3832" s="102"/>
      <c r="E3832" s="102"/>
      <c r="F3832" s="89"/>
      <c r="G3832" s="89"/>
      <c r="H3832" s="90"/>
      <c r="I3832" s="102"/>
      <c r="L3832" s="95"/>
      <c r="M3832" s="95"/>
      <c r="N3832" s="95"/>
      <c r="O3832" s="95"/>
      <c r="P3832" s="95"/>
      <c r="Q3832" s="95"/>
      <c r="R3832" s="95"/>
      <c r="S3832" s="95"/>
      <c r="T3832" s="95"/>
      <c r="U3832" s="95"/>
      <c r="V3832" s="95"/>
      <c r="W3832" s="95"/>
      <c r="X3832" s="95"/>
      <c r="Y3832" s="95"/>
      <c r="Z3832" s="95"/>
      <c r="AA3832" s="95"/>
      <c r="AB3832" s="95"/>
      <c r="AC3832" s="95"/>
      <c r="AD3832" s="95"/>
      <c r="AE3832" s="95"/>
      <c r="AF3832" s="95"/>
      <c r="AG3832" s="95"/>
      <c r="AH3832" s="95"/>
      <c r="AI3832" s="95"/>
      <c r="AJ3832" s="95"/>
      <c r="AK3832" s="95"/>
      <c r="AL3832" s="95"/>
      <c r="AM3832" s="95"/>
      <c r="AN3832" s="95"/>
      <c r="AO3832" s="95"/>
      <c r="AP3832" s="95"/>
      <c r="AQ3832" s="95"/>
      <c r="AR3832" s="95"/>
      <c r="AS3832" s="95"/>
      <c r="AT3832" s="95"/>
      <c r="AU3832" s="95"/>
      <c r="AV3832" s="95"/>
      <c r="AW3832" s="95"/>
      <c r="AX3832" s="95"/>
      <c r="AY3832" s="95"/>
      <c r="AZ3832" s="95"/>
      <c r="BA3832" s="95"/>
      <c r="BB3832" s="95"/>
      <c r="BC3832" s="95"/>
      <c r="BD3832" s="95"/>
      <c r="BE3832" s="95"/>
      <c r="BF3832" s="95"/>
      <c r="BG3832" s="95"/>
      <c r="BH3832" s="95"/>
      <c r="BI3832" s="95"/>
      <c r="BJ3832" s="95"/>
      <c r="BK3832" s="95"/>
      <c r="BL3832" s="95"/>
      <c r="BM3832" s="95"/>
      <c r="BN3832" s="95"/>
      <c r="BO3832" s="95"/>
      <c r="BP3832" s="95"/>
      <c r="BQ3832" s="95"/>
      <c r="BR3832" s="95"/>
      <c r="BS3832" s="95"/>
      <c r="BT3832" s="95"/>
      <c r="BU3832" s="95"/>
      <c r="BV3832" s="95"/>
      <c r="BW3832" s="95"/>
      <c r="BX3832" s="95"/>
      <c r="BY3832" s="95"/>
      <c r="BZ3832" s="95"/>
      <c r="CA3832" s="95"/>
      <c r="CB3832" s="95"/>
      <c r="CC3832" s="95"/>
      <c r="CD3832" s="95"/>
      <c r="CE3832" s="95"/>
      <c r="CF3832" s="95"/>
      <c r="CG3832" s="95"/>
    </row>
    <row r="3833" spans="1:85">
      <c r="A3833" s="102"/>
      <c r="B3833" s="102"/>
      <c r="C3833" s="102"/>
      <c r="D3833" s="102"/>
      <c r="E3833" s="102"/>
      <c r="F3833" s="87"/>
      <c r="G3833" s="87"/>
      <c r="H3833" s="88"/>
      <c r="I3833" s="102"/>
      <c r="L3833" s="95"/>
      <c r="M3833" s="95"/>
      <c r="N3833" s="95"/>
      <c r="O3833" s="95"/>
      <c r="P3833" s="95"/>
      <c r="Q3833" s="95"/>
      <c r="R3833" s="95"/>
      <c r="S3833" s="95"/>
      <c r="T3833" s="95"/>
      <c r="U3833" s="95"/>
      <c r="V3833" s="95"/>
      <c r="W3833" s="95"/>
      <c r="X3833" s="95"/>
      <c r="Y3833" s="95"/>
      <c r="Z3833" s="95"/>
      <c r="AA3833" s="95"/>
      <c r="AB3833" s="95"/>
      <c r="AC3833" s="95"/>
      <c r="AD3833" s="95"/>
      <c r="AE3833" s="95"/>
      <c r="AF3833" s="95"/>
      <c r="AG3833" s="95"/>
      <c r="AH3833" s="95"/>
      <c r="AI3833" s="95"/>
      <c r="AJ3833" s="95"/>
      <c r="AK3833" s="95"/>
      <c r="AL3833" s="95"/>
      <c r="AM3833" s="95"/>
      <c r="AN3833" s="95"/>
      <c r="AO3833" s="95"/>
      <c r="AP3833" s="95"/>
      <c r="AQ3833" s="95"/>
      <c r="AR3833" s="95"/>
      <c r="AS3833" s="95"/>
      <c r="AT3833" s="95"/>
      <c r="AU3833" s="95"/>
      <c r="AV3833" s="95"/>
      <c r="AW3833" s="95"/>
      <c r="AX3833" s="95"/>
      <c r="AY3833" s="95"/>
      <c r="AZ3833" s="95"/>
      <c r="BA3833" s="95"/>
      <c r="BB3833" s="95"/>
      <c r="BC3833" s="95"/>
      <c r="BD3833" s="95"/>
      <c r="BE3833" s="95"/>
      <c r="BF3833" s="95"/>
      <c r="BG3833" s="95"/>
      <c r="BH3833" s="95"/>
      <c r="BI3833" s="95"/>
      <c r="BJ3833" s="95"/>
      <c r="BK3833" s="95"/>
      <c r="BL3833" s="95"/>
      <c r="BM3833" s="95"/>
      <c r="BN3833" s="95"/>
      <c r="BO3833" s="95"/>
      <c r="BP3833" s="95"/>
      <c r="BQ3833" s="95"/>
      <c r="BR3833" s="95"/>
      <c r="BS3833" s="95"/>
      <c r="BT3833" s="95"/>
      <c r="BU3833" s="95"/>
      <c r="BV3833" s="95"/>
      <c r="BW3833" s="95"/>
      <c r="BX3833" s="95"/>
      <c r="BY3833" s="95"/>
      <c r="BZ3833" s="95"/>
      <c r="CA3833" s="95"/>
      <c r="CB3833" s="95"/>
      <c r="CC3833" s="95"/>
      <c r="CD3833" s="95"/>
      <c r="CE3833" s="95"/>
      <c r="CF3833" s="95"/>
      <c r="CG3833" s="95"/>
    </row>
    <row r="3834" spans="1:85">
      <c r="A3834" s="102"/>
      <c r="B3834" s="102"/>
      <c r="C3834" s="102"/>
      <c r="D3834" s="102"/>
      <c r="E3834" s="102"/>
      <c r="F3834" s="87"/>
      <c r="G3834" s="87"/>
      <c r="H3834" s="88"/>
      <c r="I3834" s="102"/>
      <c r="L3834" s="95"/>
      <c r="M3834" s="95"/>
    </row>
    <row r="3835" spans="1:85">
      <c r="A3835" s="102"/>
      <c r="B3835" s="102"/>
      <c r="C3835" s="102"/>
      <c r="D3835" s="102"/>
      <c r="E3835" s="102"/>
      <c r="F3835" s="89"/>
      <c r="G3835" s="89"/>
      <c r="H3835" s="90"/>
      <c r="I3835" s="102"/>
    </row>
    <row r="3836" spans="1:85">
      <c r="A3836" s="102"/>
      <c r="B3836" s="102"/>
      <c r="C3836" s="102"/>
      <c r="D3836" s="102"/>
      <c r="E3836" s="102"/>
      <c r="F3836" s="89"/>
      <c r="G3836" s="89"/>
      <c r="H3836" s="90"/>
      <c r="I3836" s="102"/>
    </row>
    <row r="3837" spans="1:85">
      <c r="A3837" s="102"/>
      <c r="B3837" s="102"/>
      <c r="C3837" s="102"/>
      <c r="D3837" s="102"/>
      <c r="E3837" s="102"/>
      <c r="F3837" s="89"/>
      <c r="G3837" s="89"/>
      <c r="H3837" s="90"/>
      <c r="I3837" s="102"/>
    </row>
    <row r="3838" spans="1:85">
      <c r="A3838" s="102"/>
      <c r="B3838" s="102"/>
      <c r="C3838" s="102"/>
      <c r="D3838" s="102"/>
      <c r="E3838" s="102"/>
      <c r="F3838" s="89"/>
      <c r="G3838" s="89"/>
      <c r="H3838" s="90"/>
      <c r="I3838" s="102"/>
    </row>
    <row r="3839" spans="1:85">
      <c r="A3839" s="102"/>
      <c r="B3839" s="102"/>
      <c r="C3839" s="102"/>
      <c r="D3839" s="102"/>
      <c r="E3839" s="102"/>
      <c r="F3839" s="89"/>
      <c r="G3839" s="89"/>
      <c r="H3839" s="90"/>
      <c r="I3839" s="102"/>
    </row>
    <row r="3840" spans="1:85">
      <c r="A3840" s="102"/>
      <c r="B3840" s="102"/>
      <c r="C3840" s="102"/>
      <c r="D3840" s="102"/>
      <c r="E3840" s="102"/>
      <c r="F3840" s="89"/>
      <c r="G3840" s="89"/>
      <c r="H3840" s="90"/>
      <c r="I3840" s="102"/>
    </row>
    <row r="3841" spans="1:11">
      <c r="A3841" s="102"/>
      <c r="B3841" s="102"/>
      <c r="C3841" s="102"/>
      <c r="D3841" s="102"/>
      <c r="E3841" s="102"/>
      <c r="F3841" s="87"/>
      <c r="G3841" s="87"/>
      <c r="H3841" s="88"/>
      <c r="I3841" s="102"/>
      <c r="K3841" s="95"/>
    </row>
    <row r="3842" spans="1:11">
      <c r="A3842" s="102"/>
      <c r="B3842" s="102"/>
      <c r="C3842" s="102"/>
      <c r="D3842" s="102"/>
      <c r="E3842" s="102"/>
      <c r="F3842" s="87"/>
      <c r="G3842" s="87"/>
      <c r="H3842" s="88"/>
      <c r="I3842" s="102"/>
    </row>
    <row r="3843" spans="1:11">
      <c r="A3843" s="102"/>
      <c r="B3843" s="102"/>
      <c r="C3843" s="102"/>
      <c r="D3843" s="102"/>
      <c r="E3843" s="102"/>
      <c r="F3843" s="87"/>
      <c r="G3843" s="87"/>
      <c r="H3843" s="88"/>
      <c r="I3843" s="102"/>
      <c r="J3843" s="95"/>
      <c r="K3843" s="95"/>
    </row>
    <row r="3844" spans="1:11">
      <c r="A3844" s="102"/>
      <c r="B3844" s="102"/>
      <c r="C3844" s="102"/>
      <c r="D3844" s="102"/>
      <c r="E3844" s="102"/>
      <c r="F3844" s="87"/>
      <c r="G3844" s="87"/>
      <c r="H3844" s="88"/>
      <c r="I3844" s="102"/>
      <c r="J3844" s="95"/>
    </row>
    <row r="3845" spans="1:11">
      <c r="A3845" s="126"/>
      <c r="B3845" s="126"/>
      <c r="C3845" s="126"/>
      <c r="D3845" s="126"/>
      <c r="E3845" s="126"/>
      <c r="F3845" s="127"/>
      <c r="G3845" s="127"/>
      <c r="H3845" s="128"/>
      <c r="I3845" s="126"/>
      <c r="K3845" s="95"/>
    </row>
    <row r="3846" spans="1:11">
      <c r="A3846" s="95"/>
      <c r="B3846" s="95"/>
      <c r="C3846" s="95"/>
      <c r="D3846" s="95"/>
      <c r="E3846" s="95"/>
      <c r="F3846" s="132"/>
      <c r="G3846" s="132"/>
      <c r="H3846" s="133"/>
      <c r="I3846" s="95"/>
      <c r="J3846" s="95"/>
      <c r="K3846" s="95"/>
    </row>
    <row r="3847" spans="1:11">
      <c r="A3847" s="102"/>
      <c r="B3847" s="102"/>
      <c r="C3847" s="102"/>
      <c r="D3847" s="102"/>
      <c r="E3847" s="102"/>
      <c r="F3847" s="87"/>
      <c r="G3847" s="87"/>
      <c r="H3847" s="88"/>
      <c r="I3847" s="102"/>
      <c r="J3847" s="95"/>
      <c r="K3847" s="95"/>
    </row>
    <row r="3848" spans="1:11">
      <c r="A3848" s="126"/>
      <c r="B3848" s="126"/>
      <c r="C3848" s="126"/>
      <c r="D3848" s="126"/>
      <c r="E3848" s="126"/>
      <c r="F3848" s="132"/>
      <c r="G3848" s="132"/>
      <c r="H3848" s="133"/>
      <c r="I3848" s="126"/>
      <c r="J3848" s="95"/>
      <c r="K3848" s="95"/>
    </row>
    <row r="3849" spans="1:11">
      <c r="A3849" s="126"/>
      <c r="B3849" s="126"/>
      <c r="C3849" s="126"/>
      <c r="D3849" s="126"/>
      <c r="E3849" s="126"/>
      <c r="F3849" s="132"/>
      <c r="G3849" s="132"/>
      <c r="H3849" s="133"/>
      <c r="I3849" s="126"/>
      <c r="J3849" s="95"/>
      <c r="K3849" s="95"/>
    </row>
    <row r="3850" spans="1:11">
      <c r="A3850" s="126"/>
      <c r="B3850" s="126"/>
      <c r="C3850" s="126"/>
      <c r="D3850" s="126"/>
      <c r="E3850" s="126"/>
      <c r="F3850" s="132"/>
      <c r="G3850" s="132"/>
      <c r="H3850" s="133"/>
      <c r="I3850" s="126"/>
      <c r="J3850" s="95"/>
      <c r="K3850" s="95"/>
    </row>
    <row r="3851" spans="1:11">
      <c r="A3851" s="126"/>
      <c r="B3851" s="126"/>
      <c r="C3851" s="126"/>
      <c r="D3851" s="126"/>
      <c r="E3851" s="126"/>
      <c r="F3851" s="132"/>
      <c r="G3851" s="132"/>
      <c r="H3851" s="133"/>
      <c r="I3851" s="126"/>
      <c r="J3851" s="95"/>
      <c r="K3851" s="95"/>
    </row>
    <row r="3852" spans="1:11">
      <c r="A3852" s="126"/>
      <c r="B3852" s="126"/>
      <c r="C3852" s="126"/>
      <c r="D3852" s="126"/>
      <c r="E3852" s="126"/>
      <c r="F3852" s="132"/>
      <c r="G3852" s="132"/>
      <c r="H3852" s="133"/>
      <c r="I3852" s="126"/>
      <c r="J3852" s="95"/>
      <c r="K3852" s="95"/>
    </row>
    <row r="3853" spans="1:11">
      <c r="A3853" s="126"/>
      <c r="B3853" s="126"/>
      <c r="C3853" s="126"/>
      <c r="D3853" s="126"/>
      <c r="E3853" s="126"/>
      <c r="F3853" s="132"/>
      <c r="G3853" s="132"/>
      <c r="H3853" s="133"/>
      <c r="I3853" s="126"/>
      <c r="J3853" s="95"/>
    </row>
    <row r="3854" spans="1:11">
      <c r="A3854" s="126"/>
      <c r="B3854" s="126"/>
      <c r="C3854" s="126"/>
      <c r="D3854" s="126"/>
      <c r="E3854" s="126"/>
      <c r="F3854" s="132"/>
      <c r="G3854" s="132"/>
      <c r="H3854" s="133"/>
      <c r="I3854" s="126"/>
      <c r="J3854" s="95"/>
      <c r="K3854" s="95"/>
    </row>
    <row r="3855" spans="1:11">
      <c r="A3855" s="126"/>
      <c r="B3855" s="126"/>
      <c r="C3855" s="126"/>
      <c r="D3855" s="126"/>
      <c r="E3855" s="126"/>
      <c r="F3855" s="132"/>
      <c r="G3855" s="132"/>
      <c r="H3855" s="133"/>
      <c r="I3855" s="126"/>
      <c r="K3855" s="95"/>
    </row>
    <row r="3856" spans="1:11">
      <c r="A3856" s="126"/>
      <c r="B3856" s="126"/>
      <c r="C3856" s="126"/>
      <c r="D3856" s="126"/>
      <c r="E3856" s="126"/>
      <c r="F3856" s="132"/>
      <c r="G3856" s="132"/>
      <c r="H3856" s="133"/>
      <c r="I3856" s="126"/>
      <c r="J3856" s="95"/>
    </row>
    <row r="3857" spans="1:11">
      <c r="A3857" s="102"/>
      <c r="B3857" s="102"/>
      <c r="C3857" s="102"/>
      <c r="D3857" s="102"/>
      <c r="E3857" s="102"/>
      <c r="F3857" s="87"/>
      <c r="G3857" s="87"/>
      <c r="H3857" s="88"/>
      <c r="I3857" s="102"/>
      <c r="J3857" s="95"/>
      <c r="K3857" s="95"/>
    </row>
    <row r="3858" spans="1:11">
      <c r="A3858" s="95"/>
      <c r="B3858" s="95"/>
      <c r="C3858" s="95"/>
      <c r="D3858" s="95"/>
      <c r="E3858" s="95"/>
      <c r="F3858" s="132"/>
      <c r="G3858" s="132"/>
      <c r="H3858" s="133"/>
      <c r="I3858" s="95"/>
    </row>
    <row r="3859" spans="1:11">
      <c r="A3859" s="95"/>
      <c r="B3859" s="95"/>
      <c r="C3859" s="95"/>
      <c r="D3859" s="95"/>
      <c r="E3859" s="95"/>
      <c r="F3859" s="132"/>
      <c r="G3859" s="132"/>
      <c r="H3859" s="133"/>
      <c r="I3859" s="95"/>
      <c r="J3859" s="95"/>
    </row>
    <row r="3860" spans="1:11">
      <c r="A3860" s="102"/>
      <c r="B3860" s="102"/>
      <c r="C3860" s="102"/>
      <c r="D3860" s="102"/>
      <c r="E3860" s="102"/>
      <c r="F3860" s="87"/>
      <c r="G3860" s="87"/>
      <c r="H3860" s="88"/>
      <c r="I3860" s="102"/>
      <c r="K3860" s="95"/>
    </row>
    <row r="3861" spans="1:11">
      <c r="A3861" s="95"/>
      <c r="B3861" s="95"/>
      <c r="C3861" s="95"/>
      <c r="D3861" s="95"/>
      <c r="E3861" s="95"/>
      <c r="F3861" s="132"/>
      <c r="G3861" s="132"/>
      <c r="H3861" s="133"/>
      <c r="I3861" s="95"/>
      <c r="J3861" s="95"/>
    </row>
    <row r="3862" spans="1:11">
      <c r="A3862" s="102"/>
      <c r="B3862" s="102"/>
      <c r="C3862" s="102"/>
      <c r="D3862" s="102"/>
      <c r="E3862" s="102"/>
      <c r="F3862" s="89"/>
      <c r="G3862" s="89"/>
      <c r="H3862" s="90"/>
      <c r="I3862" s="102"/>
      <c r="J3862" s="95"/>
    </row>
    <row r="3863" spans="1:11">
      <c r="A3863" s="95"/>
      <c r="B3863" s="95"/>
      <c r="C3863" s="95"/>
      <c r="D3863" s="95"/>
      <c r="E3863" s="95"/>
      <c r="F3863" s="132"/>
      <c r="G3863" s="132"/>
      <c r="H3863" s="133"/>
      <c r="I3863" s="95"/>
    </row>
    <row r="3864" spans="1:11">
      <c r="A3864" s="95"/>
      <c r="B3864" s="95"/>
      <c r="C3864" s="95"/>
      <c r="D3864" s="95"/>
      <c r="E3864" s="95"/>
      <c r="F3864" s="132"/>
      <c r="G3864" s="132"/>
      <c r="H3864" s="133"/>
      <c r="I3864" s="95"/>
    </row>
    <row r="3865" spans="1:11">
      <c r="A3865" s="102"/>
      <c r="B3865" s="102"/>
      <c r="C3865" s="102"/>
      <c r="D3865" s="102"/>
      <c r="E3865" s="102"/>
      <c r="F3865" s="87"/>
      <c r="G3865" s="87"/>
      <c r="H3865" s="88"/>
      <c r="I3865" s="102"/>
    </row>
    <row r="3866" spans="1:11">
      <c r="A3866" s="102"/>
      <c r="B3866" s="102"/>
      <c r="C3866" s="102"/>
      <c r="D3866" s="102"/>
      <c r="E3866" s="126"/>
      <c r="F3866" s="87"/>
      <c r="G3866" s="87"/>
      <c r="H3866" s="90"/>
      <c r="I3866" s="102"/>
    </row>
    <row r="3867" spans="1:11">
      <c r="B3867"/>
      <c r="C3867"/>
      <c r="D3867"/>
      <c r="E3867" s="95"/>
      <c r="F3867" s="89"/>
      <c r="G3867" s="89"/>
      <c r="H3867" s="90"/>
    </row>
    <row r="3868" spans="1:11">
      <c r="A3868" s="102"/>
      <c r="B3868" s="102"/>
      <c r="C3868" s="102"/>
      <c r="D3868" s="102"/>
      <c r="E3868" s="126"/>
      <c r="F3868" s="87"/>
      <c r="G3868" s="87"/>
      <c r="H3868" s="90"/>
      <c r="I3868" s="102"/>
    </row>
    <row r="3869" spans="1:11">
      <c r="B3869"/>
      <c r="C3869"/>
      <c r="D3869"/>
      <c r="E3869" s="95"/>
      <c r="F3869" s="89"/>
      <c r="G3869" s="89"/>
      <c r="H3869" s="90"/>
    </row>
    <row r="3870" spans="1:11">
      <c r="A3870" s="102"/>
      <c r="B3870" s="102"/>
      <c r="C3870" s="102"/>
      <c r="D3870" s="102"/>
      <c r="E3870" s="102"/>
      <c r="F3870" s="89"/>
      <c r="G3870" s="89"/>
      <c r="H3870" s="90"/>
      <c r="I3870" s="102"/>
    </row>
    <row r="3871" spans="1:11">
      <c r="B3871"/>
      <c r="C3871"/>
      <c r="D3871"/>
      <c r="E3871" s="95"/>
      <c r="F3871" s="89"/>
      <c r="G3871" s="89"/>
      <c r="H3871" s="90"/>
    </row>
    <row r="3872" spans="1:11">
      <c r="B3872"/>
      <c r="C3872"/>
      <c r="D3872"/>
      <c r="E3872" s="95"/>
      <c r="F3872" s="89"/>
      <c r="G3872" s="89"/>
      <c r="H3872" s="90"/>
    </row>
    <row r="3873" spans="1:9">
      <c r="B3873"/>
      <c r="C3873"/>
      <c r="D3873"/>
      <c r="E3873" s="95"/>
      <c r="F3873" s="87"/>
      <c r="G3873" s="87"/>
      <c r="H3873" s="90"/>
    </row>
    <row r="3874" spans="1:9">
      <c r="A3874" s="95"/>
      <c r="B3874"/>
      <c r="C3874"/>
      <c r="D3874"/>
      <c r="E3874" s="95"/>
      <c r="F3874" s="89"/>
      <c r="G3874" s="89"/>
      <c r="H3874" s="90"/>
    </row>
    <row r="3875" spans="1:9">
      <c r="B3875"/>
      <c r="C3875"/>
      <c r="D3875"/>
      <c r="E3875" s="95"/>
      <c r="F3875" s="87"/>
      <c r="G3875" s="87"/>
      <c r="H3875" s="90"/>
    </row>
    <row r="3876" spans="1:9">
      <c r="B3876"/>
      <c r="C3876"/>
      <c r="D3876"/>
      <c r="E3876" s="95"/>
      <c r="F3876" s="89"/>
      <c r="G3876" s="89"/>
      <c r="H3876" s="90"/>
    </row>
    <row r="3877" spans="1:9">
      <c r="B3877"/>
      <c r="C3877"/>
      <c r="D3877"/>
      <c r="E3877" s="95"/>
      <c r="F3877" s="89"/>
      <c r="G3877" s="89"/>
      <c r="H3877" s="90"/>
    </row>
    <row r="3878" spans="1:9">
      <c r="B3878"/>
      <c r="C3878"/>
      <c r="D3878"/>
      <c r="E3878" s="95"/>
      <c r="F3878" s="87"/>
      <c r="G3878" s="87"/>
      <c r="H3878" s="90"/>
    </row>
    <row r="3879" spans="1:9">
      <c r="B3879"/>
      <c r="C3879"/>
      <c r="D3879"/>
      <c r="E3879" s="95"/>
      <c r="F3879" s="89"/>
      <c r="G3879" s="89"/>
      <c r="H3879" s="90"/>
    </row>
    <row r="3880" spans="1:9">
      <c r="B3880"/>
      <c r="C3880"/>
      <c r="D3880"/>
      <c r="E3880" s="95"/>
      <c r="F3880"/>
      <c r="G3880"/>
      <c r="H3880" s="90"/>
    </row>
    <row r="3881" spans="1:9">
      <c r="A3881" s="95"/>
      <c r="B3881"/>
      <c r="C3881"/>
      <c r="D3881"/>
      <c r="E3881" s="95"/>
      <c r="F3881" s="89"/>
      <c r="G3881" s="89"/>
      <c r="H3881" s="90"/>
    </row>
    <row r="3882" spans="1:9">
      <c r="A3882" s="102"/>
      <c r="B3882" s="102"/>
      <c r="C3882" s="102"/>
      <c r="D3882" s="102"/>
      <c r="E3882" s="102"/>
      <c r="F3882" s="89"/>
      <c r="G3882" s="89"/>
      <c r="H3882" s="90"/>
      <c r="I3882" s="102"/>
    </row>
    <row r="3883" spans="1:9">
      <c r="B3883"/>
      <c r="C3883"/>
      <c r="D3883"/>
      <c r="E3883" s="95"/>
      <c r="F3883" s="87"/>
      <c r="G3883" s="87"/>
      <c r="H3883" s="90"/>
    </row>
    <row r="3884" spans="1:9">
      <c r="B3884"/>
      <c r="C3884"/>
      <c r="D3884"/>
      <c r="E3884" s="95"/>
      <c r="F3884" s="89"/>
      <c r="G3884" s="89"/>
      <c r="H3884" s="90"/>
    </row>
    <row r="3885" spans="1:9">
      <c r="B3885"/>
      <c r="C3885"/>
      <c r="D3885"/>
      <c r="E3885" s="95"/>
      <c r="F3885"/>
      <c r="G3885"/>
      <c r="H3885" s="90"/>
    </row>
    <row r="3886" spans="1:9">
      <c r="A3886" s="102"/>
      <c r="B3886" s="102"/>
      <c r="C3886" s="102"/>
      <c r="D3886" s="102"/>
      <c r="E3886" s="102"/>
      <c r="F3886" s="87"/>
      <c r="G3886" s="87"/>
      <c r="H3886" s="88"/>
      <c r="I3886" s="102"/>
    </row>
    <row r="3887" spans="1:9">
      <c r="B3887"/>
      <c r="C3887"/>
      <c r="D3887"/>
      <c r="E3887" s="95"/>
      <c r="F3887" s="89"/>
      <c r="G3887" s="89"/>
      <c r="H3887" s="90"/>
    </row>
    <row r="3888" spans="1:9">
      <c r="A3888" s="102"/>
      <c r="B3888" s="102"/>
      <c r="C3888" s="102"/>
      <c r="D3888" s="102"/>
      <c r="E3888" s="102"/>
      <c r="F3888" s="89"/>
      <c r="G3888" s="89"/>
      <c r="H3888" s="90"/>
      <c r="I3888" s="102"/>
    </row>
    <row r="3889" spans="1:9">
      <c r="B3889"/>
      <c r="C3889"/>
      <c r="D3889"/>
      <c r="E3889" s="95"/>
      <c r="F3889" s="89"/>
      <c r="G3889" s="89"/>
      <c r="H3889" s="90"/>
    </row>
    <row r="3890" spans="1:9">
      <c r="A3890" s="102"/>
      <c r="B3890" s="102"/>
      <c r="C3890" s="102"/>
      <c r="D3890" s="102"/>
      <c r="E3890" s="102"/>
      <c r="F3890" s="89"/>
      <c r="G3890" s="89"/>
      <c r="H3890" s="90"/>
      <c r="I3890" s="102"/>
    </row>
    <row r="3891" spans="1:9">
      <c r="A3891" s="102"/>
      <c r="B3891" s="102"/>
      <c r="C3891" s="102"/>
      <c r="D3891" s="102"/>
      <c r="E3891" s="102"/>
      <c r="F3891" s="87"/>
      <c r="G3891" s="87"/>
      <c r="H3891" s="88"/>
      <c r="I3891" s="102"/>
    </row>
    <row r="3892" spans="1:9">
      <c r="B3892"/>
      <c r="C3892"/>
      <c r="D3892"/>
      <c r="E3892" s="95"/>
      <c r="F3892" s="89"/>
      <c r="G3892" s="89"/>
      <c r="H3892" s="90"/>
    </row>
    <row r="3893" spans="1:9">
      <c r="B3893"/>
      <c r="C3893"/>
      <c r="D3893"/>
      <c r="E3893" s="95"/>
      <c r="F3893" s="87"/>
      <c r="G3893" s="87"/>
      <c r="H3893" s="90"/>
    </row>
    <row r="3894" spans="1:9">
      <c r="A3894" s="102"/>
      <c r="B3894" s="102"/>
      <c r="C3894" s="102"/>
      <c r="D3894" s="102"/>
      <c r="E3894" s="102"/>
      <c r="F3894" s="89"/>
      <c r="G3894" s="89"/>
      <c r="H3894" s="90"/>
      <c r="I3894" s="102"/>
    </row>
    <row r="3895" spans="1:9">
      <c r="A3895" s="102"/>
      <c r="B3895" s="102"/>
      <c r="C3895" s="102"/>
      <c r="D3895" s="102"/>
      <c r="E3895" s="102"/>
      <c r="F3895" s="89"/>
      <c r="G3895" s="89"/>
      <c r="H3895" s="90"/>
      <c r="I3895" s="102"/>
    </row>
    <row r="3896" spans="1:9">
      <c r="B3896"/>
      <c r="C3896"/>
      <c r="D3896"/>
      <c r="E3896" s="95"/>
      <c r="F3896" s="89"/>
      <c r="G3896" s="89"/>
      <c r="H3896" s="90"/>
    </row>
    <row r="3897" spans="1:9">
      <c r="A3897" s="102"/>
      <c r="B3897" s="102"/>
      <c r="C3897" s="102"/>
      <c r="D3897" s="102"/>
      <c r="E3897" s="102"/>
      <c r="F3897" s="89"/>
      <c r="G3897" s="89"/>
      <c r="H3897" s="90"/>
      <c r="I3897" s="102"/>
    </row>
    <row r="3898" spans="1:9">
      <c r="B3898"/>
      <c r="C3898"/>
      <c r="D3898"/>
      <c r="E3898" s="95"/>
      <c r="F3898" s="89"/>
      <c r="G3898" s="89"/>
      <c r="H3898" s="90"/>
    </row>
    <row r="3899" spans="1:9">
      <c r="B3899"/>
      <c r="C3899"/>
      <c r="D3899"/>
      <c r="E3899" s="95"/>
      <c r="F3899" s="89"/>
      <c r="G3899" s="89"/>
      <c r="H3899" s="90"/>
    </row>
    <row r="3900" spans="1:9">
      <c r="A3900" s="102"/>
      <c r="B3900" s="102"/>
      <c r="C3900" s="102"/>
      <c r="D3900" s="102"/>
      <c r="E3900" s="102"/>
      <c r="F3900" s="89"/>
      <c r="G3900" s="89"/>
      <c r="H3900" s="90"/>
      <c r="I3900" s="102"/>
    </row>
    <row r="3901" spans="1:9">
      <c r="B3901"/>
      <c r="C3901"/>
      <c r="D3901"/>
      <c r="E3901" s="95"/>
      <c r="F3901" s="89"/>
      <c r="G3901" s="89"/>
      <c r="H3901" s="90"/>
    </row>
    <row r="3902" spans="1:9">
      <c r="B3902"/>
      <c r="C3902"/>
      <c r="D3902"/>
      <c r="E3902" s="95"/>
      <c r="F3902" s="89"/>
      <c r="G3902" s="89"/>
      <c r="H3902" s="90"/>
    </row>
    <row r="3903" spans="1:9">
      <c r="A3903" s="102"/>
      <c r="B3903" s="102"/>
      <c r="C3903" s="102"/>
      <c r="D3903" s="102"/>
      <c r="E3903" s="102"/>
      <c r="F3903" s="89"/>
      <c r="G3903" s="89"/>
      <c r="H3903" s="90"/>
      <c r="I3903" s="102"/>
    </row>
    <row r="3904" spans="1:9">
      <c r="B3904"/>
      <c r="C3904"/>
      <c r="D3904"/>
      <c r="E3904" s="95"/>
      <c r="F3904" s="89"/>
      <c r="G3904" s="89"/>
      <c r="H3904" s="90"/>
    </row>
    <row r="3905" spans="1:9">
      <c r="A3905" s="102"/>
      <c r="B3905" s="102"/>
      <c r="C3905" s="102"/>
      <c r="D3905" s="102"/>
      <c r="E3905" s="102"/>
      <c r="F3905" s="89"/>
      <c r="G3905" s="89"/>
      <c r="H3905" s="90"/>
      <c r="I3905" s="102"/>
    </row>
    <row r="3906" spans="1:9">
      <c r="B3906"/>
      <c r="C3906"/>
      <c r="D3906"/>
      <c r="E3906" s="95"/>
      <c r="F3906" s="89"/>
      <c r="G3906" s="89"/>
      <c r="H3906" s="90"/>
    </row>
    <row r="3907" spans="1:9">
      <c r="A3907" s="102"/>
      <c r="B3907" s="102"/>
      <c r="C3907" s="102"/>
      <c r="D3907" s="102"/>
      <c r="E3907" s="102"/>
      <c r="F3907" s="87"/>
      <c r="G3907" s="87"/>
      <c r="H3907" s="88"/>
      <c r="I3907" s="102"/>
    </row>
    <row r="3908" spans="1:9">
      <c r="B3908"/>
      <c r="C3908"/>
      <c r="D3908"/>
      <c r="E3908" s="95"/>
      <c r="F3908"/>
      <c r="G3908"/>
      <c r="H3908" s="90"/>
    </row>
    <row r="3909" spans="1:9">
      <c r="B3909"/>
      <c r="C3909"/>
      <c r="D3909"/>
      <c r="E3909" s="95"/>
      <c r="F3909"/>
      <c r="G3909"/>
      <c r="H3909" s="90"/>
    </row>
    <row r="3910" spans="1:9">
      <c r="B3910"/>
      <c r="C3910"/>
      <c r="D3910"/>
      <c r="E3910" s="95"/>
      <c r="F3910" s="87"/>
      <c r="G3910" s="87"/>
      <c r="H3910" s="88"/>
    </row>
    <row r="3911" spans="1:9">
      <c r="B3911"/>
      <c r="C3911"/>
      <c r="D3911"/>
      <c r="E3911" s="95"/>
      <c r="F3911" s="89"/>
      <c r="G3911" s="89"/>
      <c r="H3911" s="88"/>
    </row>
    <row r="3912" spans="1:9">
      <c r="B3912"/>
      <c r="C3912"/>
      <c r="D3912"/>
      <c r="E3912" s="95"/>
      <c r="F3912" s="89"/>
      <c r="G3912" s="89"/>
      <c r="H3912" s="88"/>
    </row>
    <row r="3913" spans="1:9">
      <c r="B3913"/>
      <c r="C3913"/>
      <c r="D3913"/>
      <c r="E3913" s="95"/>
      <c r="F3913"/>
      <c r="G3913"/>
      <c r="H3913" s="90"/>
    </row>
    <row r="3914" spans="1:9">
      <c r="A3914" s="102"/>
      <c r="B3914" s="102"/>
      <c r="C3914" s="102"/>
      <c r="D3914" s="102"/>
      <c r="E3914" s="102"/>
      <c r="F3914" s="89"/>
      <c r="G3914" s="89"/>
      <c r="H3914" s="90"/>
      <c r="I3914" s="102"/>
    </row>
    <row r="3915" spans="1:9">
      <c r="B3915"/>
      <c r="C3915"/>
      <c r="D3915"/>
      <c r="E3915" s="95"/>
      <c r="F3915" s="87"/>
      <c r="G3915" s="87"/>
      <c r="H3915" s="88"/>
    </row>
    <row r="3916" spans="1:9">
      <c r="B3916"/>
      <c r="C3916"/>
      <c r="D3916"/>
      <c r="E3916" s="95"/>
      <c r="F3916" s="89"/>
      <c r="G3916" s="89"/>
      <c r="H3916" s="88"/>
    </row>
    <row r="3917" spans="1:9">
      <c r="B3917"/>
      <c r="C3917"/>
      <c r="D3917"/>
      <c r="E3917" s="95"/>
      <c r="F3917" s="89"/>
      <c r="G3917" s="89"/>
      <c r="H3917" s="88"/>
    </row>
    <row r="3918" spans="1:9">
      <c r="B3918"/>
      <c r="C3918"/>
      <c r="D3918"/>
      <c r="E3918" s="95"/>
      <c r="F3918" s="89"/>
      <c r="G3918" s="89"/>
      <c r="H3918" s="88"/>
    </row>
    <row r="3919" spans="1:9">
      <c r="B3919"/>
      <c r="C3919"/>
      <c r="D3919"/>
      <c r="E3919" s="95"/>
      <c r="F3919" s="89"/>
      <c r="G3919" s="89"/>
      <c r="H3919" s="88"/>
    </row>
    <row r="3920" spans="1:9">
      <c r="B3920"/>
      <c r="C3920"/>
      <c r="D3920"/>
      <c r="E3920" s="95"/>
      <c r="F3920" s="89"/>
      <c r="G3920" s="89"/>
      <c r="H3920" s="90"/>
    </row>
    <row r="3921" spans="1:9">
      <c r="A3921" s="102"/>
      <c r="B3921" s="102"/>
      <c r="C3921" s="102"/>
      <c r="D3921" s="102"/>
      <c r="E3921" s="102"/>
      <c r="F3921" s="89"/>
      <c r="G3921" s="89"/>
      <c r="H3921" s="90"/>
      <c r="I3921" s="102"/>
    </row>
    <row r="3922" spans="1:9">
      <c r="A3922" s="102"/>
      <c r="B3922" s="102"/>
      <c r="C3922" s="102"/>
      <c r="D3922" s="102"/>
      <c r="E3922" s="102"/>
      <c r="F3922" s="89"/>
      <c r="G3922" s="89"/>
      <c r="H3922" s="90"/>
      <c r="I3922" s="102"/>
    </row>
    <row r="3923" spans="1:9">
      <c r="A3923" s="102"/>
      <c r="B3923" s="102"/>
      <c r="C3923" s="102"/>
      <c r="D3923" s="102"/>
      <c r="E3923" s="102"/>
      <c r="F3923" s="89"/>
      <c r="G3923" s="89"/>
      <c r="H3923" s="90"/>
      <c r="I3923" s="102"/>
    </row>
    <row r="3924" spans="1:9">
      <c r="B3924"/>
      <c r="C3924"/>
      <c r="D3924"/>
      <c r="E3924" s="95"/>
      <c r="F3924" s="89"/>
      <c r="G3924" s="89"/>
      <c r="H3924" s="90"/>
    </row>
    <row r="3925" spans="1:9">
      <c r="A3925" s="102"/>
      <c r="B3925" s="102"/>
      <c r="C3925" s="102"/>
      <c r="D3925" s="102"/>
      <c r="E3925" s="102"/>
      <c r="F3925" s="87"/>
      <c r="G3925" s="87"/>
      <c r="H3925" s="88"/>
      <c r="I3925" s="102"/>
    </row>
    <row r="3926" spans="1:9">
      <c r="B3926"/>
      <c r="C3926"/>
      <c r="D3926"/>
      <c r="E3926" s="95"/>
      <c r="F3926" s="89"/>
      <c r="G3926" s="89"/>
      <c r="H3926" s="88"/>
    </row>
    <row r="3927" spans="1:9">
      <c r="B3927"/>
      <c r="C3927"/>
      <c r="D3927"/>
      <c r="E3927" s="95"/>
      <c r="F3927" s="89"/>
      <c r="G3927" s="89"/>
      <c r="H3927" s="88"/>
    </row>
    <row r="3928" spans="1:9">
      <c r="B3928"/>
      <c r="C3928"/>
      <c r="D3928"/>
      <c r="E3928" s="95"/>
      <c r="F3928" s="87"/>
      <c r="G3928" s="87"/>
      <c r="H3928" s="88"/>
    </row>
    <row r="3929" spans="1:9">
      <c r="A3929" s="95"/>
      <c r="B3929"/>
      <c r="C3929"/>
      <c r="D3929"/>
      <c r="E3929" s="95"/>
      <c r="F3929" s="89"/>
      <c r="G3929" s="89"/>
      <c r="H3929" s="88"/>
    </row>
    <row r="3930" spans="1:9">
      <c r="B3930"/>
      <c r="C3930"/>
      <c r="D3930"/>
      <c r="E3930" s="95"/>
      <c r="F3930" s="89"/>
      <c r="G3930" s="89"/>
      <c r="H3930" s="88"/>
    </row>
    <row r="3931" spans="1:9">
      <c r="B3931"/>
      <c r="C3931"/>
      <c r="D3931"/>
      <c r="E3931" s="95"/>
      <c r="F3931" s="87"/>
      <c r="G3931" s="87"/>
      <c r="H3931" s="88"/>
    </row>
    <row r="3932" spans="1:9">
      <c r="B3932"/>
      <c r="C3932"/>
      <c r="D3932"/>
      <c r="E3932" s="95"/>
      <c r="F3932"/>
      <c r="G3932"/>
      <c r="H3932" s="90"/>
    </row>
    <row r="3933" spans="1:9">
      <c r="B3933"/>
      <c r="C3933"/>
      <c r="D3933"/>
      <c r="E3933" s="95"/>
      <c r="F3933" s="89"/>
      <c r="G3933" s="89"/>
      <c r="H3933" s="88"/>
    </row>
    <row r="3934" spans="1:9">
      <c r="B3934"/>
      <c r="C3934"/>
      <c r="D3934"/>
      <c r="E3934" s="95"/>
      <c r="F3934" s="89"/>
      <c r="G3934" s="89"/>
      <c r="H3934" s="88"/>
    </row>
    <row r="3935" spans="1:9">
      <c r="B3935"/>
      <c r="C3935"/>
      <c r="D3935"/>
      <c r="E3935" s="95"/>
      <c r="F3935" s="89"/>
      <c r="G3935" s="89"/>
      <c r="H3935" s="90"/>
    </row>
    <row r="3936" spans="1:9">
      <c r="B3936"/>
      <c r="C3936"/>
      <c r="D3936"/>
      <c r="E3936" s="95"/>
      <c r="F3936" s="89"/>
      <c r="G3936" s="89"/>
      <c r="H3936" s="88"/>
    </row>
    <row r="3937" spans="1:9">
      <c r="B3937"/>
      <c r="C3937"/>
      <c r="D3937"/>
      <c r="E3937" s="95"/>
      <c r="F3937" s="89"/>
      <c r="G3937" s="89"/>
      <c r="H3937" s="90"/>
    </row>
    <row r="3938" spans="1:9">
      <c r="A3938" s="102"/>
      <c r="B3938" s="102"/>
      <c r="C3938" s="102"/>
      <c r="D3938" s="102"/>
      <c r="E3938" s="102"/>
      <c r="F3938" s="89"/>
      <c r="G3938" s="89"/>
      <c r="H3938" s="90"/>
      <c r="I3938" s="102"/>
    </row>
    <row r="3939" spans="1:9">
      <c r="B3939"/>
      <c r="C3939"/>
      <c r="D3939"/>
      <c r="E3939" s="95"/>
      <c r="F3939" s="89"/>
      <c r="G3939" s="89"/>
      <c r="H3939" s="88"/>
    </row>
    <row r="3940" spans="1:9">
      <c r="B3940"/>
      <c r="C3940"/>
      <c r="D3940"/>
      <c r="E3940" s="95"/>
      <c r="F3940" s="89"/>
      <c r="G3940" s="89"/>
      <c r="H3940" s="88"/>
    </row>
    <row r="3941" spans="1:9">
      <c r="B3941"/>
      <c r="C3941"/>
      <c r="D3941"/>
      <c r="E3941" s="95"/>
      <c r="F3941" s="89"/>
      <c r="G3941" s="89"/>
      <c r="H3941" s="90"/>
    </row>
    <row r="3942" spans="1:9">
      <c r="A3942" s="102"/>
      <c r="B3942" s="102"/>
      <c r="C3942" s="102"/>
      <c r="D3942" s="102"/>
      <c r="E3942" s="102"/>
      <c r="F3942" s="89"/>
      <c r="G3942" s="89"/>
      <c r="H3942" s="90"/>
      <c r="I3942" s="102"/>
    </row>
    <row r="3943" spans="1:9">
      <c r="B3943"/>
      <c r="C3943"/>
      <c r="D3943"/>
      <c r="E3943" s="95"/>
      <c r="F3943" s="89"/>
      <c r="G3943" s="89"/>
      <c r="H3943" s="90"/>
    </row>
    <row r="3944" spans="1:9">
      <c r="B3944"/>
      <c r="C3944"/>
      <c r="D3944"/>
      <c r="E3944" s="95"/>
      <c r="F3944" s="89"/>
      <c r="G3944" s="89"/>
      <c r="H3944" s="88"/>
    </row>
    <row r="3945" spans="1:9">
      <c r="A3945" s="102"/>
      <c r="B3945" s="102"/>
      <c r="C3945" s="102"/>
      <c r="D3945" s="102"/>
      <c r="E3945" s="102"/>
      <c r="F3945" s="89"/>
      <c r="G3945" s="89"/>
      <c r="H3945" s="90"/>
      <c r="I3945" s="102"/>
    </row>
    <row r="3946" spans="1:9">
      <c r="B3946"/>
      <c r="C3946"/>
      <c r="D3946"/>
      <c r="E3946" s="95"/>
      <c r="F3946" s="89"/>
      <c r="G3946" s="89"/>
      <c r="H3946" s="88"/>
    </row>
    <row r="3947" spans="1:9">
      <c r="A3947" s="102"/>
      <c r="B3947" s="102"/>
      <c r="C3947" s="102"/>
      <c r="D3947" s="102"/>
      <c r="E3947" s="102"/>
      <c r="F3947" s="89"/>
      <c r="G3947" s="89"/>
      <c r="H3947" s="90"/>
      <c r="I3947" s="102"/>
    </row>
    <row r="3948" spans="1:9">
      <c r="A3948" s="102"/>
      <c r="B3948" s="102"/>
      <c r="C3948" s="102"/>
      <c r="D3948" s="102"/>
      <c r="E3948" s="102"/>
      <c r="F3948" s="89"/>
      <c r="G3948" s="89"/>
      <c r="H3948" s="90"/>
      <c r="I3948" s="102"/>
    </row>
    <row r="3949" spans="1:9">
      <c r="B3949" s="102"/>
      <c r="C3949" s="102"/>
      <c r="D3949" s="102"/>
      <c r="E3949" s="102"/>
      <c r="F3949" s="89"/>
      <c r="G3949" s="89"/>
      <c r="H3949" s="89"/>
      <c r="I3949" s="102"/>
    </row>
    <row r="3950" spans="1:9">
      <c r="A3950" s="102"/>
      <c r="B3950" s="102"/>
      <c r="C3950" s="102"/>
      <c r="D3950" s="102"/>
      <c r="E3950" s="102"/>
      <c r="F3950" s="89"/>
      <c r="G3950" s="89"/>
      <c r="H3950" s="89"/>
      <c r="I3950" s="102"/>
    </row>
    <row r="3951" spans="1:9">
      <c r="A3951" s="102"/>
      <c r="B3951" s="102"/>
      <c r="C3951" s="102"/>
      <c r="D3951" s="102"/>
      <c r="E3951" s="102"/>
      <c r="F3951" s="89"/>
      <c r="G3951" s="89"/>
      <c r="H3951" s="89"/>
      <c r="I3951" s="102"/>
    </row>
    <row r="3952" spans="1:9">
      <c r="A3952" s="102"/>
      <c r="B3952" s="102"/>
      <c r="C3952" s="102"/>
      <c r="D3952" s="102"/>
      <c r="E3952" s="102"/>
      <c r="F3952" s="89"/>
      <c r="G3952" s="89"/>
      <c r="H3952" s="89"/>
      <c r="I3952" s="102"/>
    </row>
    <row r="3953" spans="1:9">
      <c r="A3953" s="102"/>
      <c r="B3953" s="102"/>
      <c r="C3953" s="102"/>
      <c r="D3953" s="102"/>
      <c r="E3953" s="102"/>
      <c r="F3953" s="89"/>
      <c r="G3953" s="89"/>
      <c r="H3953" s="89"/>
      <c r="I3953" s="102"/>
    </row>
    <row r="3954" spans="1:9">
      <c r="A3954" s="102"/>
      <c r="B3954" s="102"/>
      <c r="C3954" s="102"/>
      <c r="D3954" s="102"/>
      <c r="E3954" s="102"/>
      <c r="F3954" s="89"/>
      <c r="G3954" s="89"/>
      <c r="H3954" s="89"/>
      <c r="I3954" s="102"/>
    </row>
    <row r="3955" spans="1:9">
      <c r="A3955" s="102"/>
      <c r="B3955" s="102"/>
      <c r="C3955" s="102"/>
      <c r="D3955" s="102"/>
      <c r="E3955" s="102"/>
      <c r="F3955" s="89"/>
      <c r="G3955" s="89"/>
      <c r="H3955" s="89"/>
      <c r="I3955" s="102"/>
    </row>
    <row r="3956" spans="1:9">
      <c r="A3956" s="102"/>
      <c r="B3956" s="102"/>
      <c r="C3956" s="102"/>
      <c r="D3956" s="102"/>
      <c r="E3956" s="102"/>
      <c r="F3956" s="89"/>
      <c r="G3956" s="89"/>
      <c r="H3956" s="89"/>
      <c r="I3956" s="102"/>
    </row>
    <row r="3957" spans="1:9">
      <c r="A3957" s="102"/>
      <c r="B3957" s="102"/>
      <c r="C3957" s="102"/>
      <c r="D3957" s="102"/>
      <c r="E3957" s="102"/>
      <c r="F3957" s="89"/>
      <c r="G3957" s="89"/>
      <c r="H3957" s="89"/>
      <c r="I3957" s="102"/>
    </row>
    <row r="3958" spans="1:9">
      <c r="A3958" s="102"/>
      <c r="B3958" s="102"/>
      <c r="C3958" s="102"/>
      <c r="D3958" s="102"/>
      <c r="E3958" s="102"/>
      <c r="F3958" s="89"/>
      <c r="G3958" s="89"/>
      <c r="H3958" s="89"/>
      <c r="I3958" s="102"/>
    </row>
    <row r="3959" spans="1:9">
      <c r="A3959" s="102"/>
      <c r="B3959" s="102"/>
      <c r="C3959" s="102"/>
      <c r="D3959" s="102"/>
      <c r="E3959" s="102"/>
      <c r="F3959" s="89"/>
      <c r="G3959" s="89"/>
      <c r="H3959" s="89"/>
      <c r="I3959" s="102"/>
    </row>
    <row r="3960" spans="1:9">
      <c r="B3960"/>
      <c r="C3960"/>
      <c r="D3960"/>
      <c r="E3960" s="95"/>
      <c r="F3960" s="87"/>
      <c r="G3960" s="87"/>
      <c r="H3960" s="88"/>
    </row>
    <row r="3961" spans="1:9">
      <c r="B3961"/>
      <c r="C3961"/>
      <c r="D3961"/>
      <c r="E3961" s="95"/>
      <c r="F3961" s="89"/>
      <c r="G3961" s="89"/>
      <c r="H3961" s="88"/>
    </row>
    <row r="3962" spans="1:9">
      <c r="B3962"/>
      <c r="C3962"/>
      <c r="D3962"/>
      <c r="E3962" s="95"/>
      <c r="F3962" s="89"/>
      <c r="G3962" s="89"/>
      <c r="H3962" s="88"/>
    </row>
    <row r="3963" spans="1:9">
      <c r="B3963"/>
      <c r="C3963"/>
      <c r="D3963"/>
      <c r="E3963" s="95"/>
      <c r="F3963" s="89"/>
      <c r="G3963" s="89"/>
      <c r="H3963" s="88"/>
    </row>
    <row r="3964" spans="1:9">
      <c r="A3964" s="102"/>
      <c r="B3964" s="102"/>
      <c r="C3964" s="102"/>
      <c r="D3964" s="102"/>
      <c r="E3964" s="102"/>
      <c r="F3964" s="89"/>
      <c r="G3964" s="89"/>
      <c r="H3964" s="90"/>
      <c r="I3964" s="102"/>
    </row>
    <row r="3965" spans="1:9">
      <c r="B3965"/>
      <c r="C3965"/>
      <c r="D3965"/>
      <c r="E3965" s="95"/>
      <c r="F3965" s="89"/>
      <c r="G3965" s="89"/>
      <c r="H3965" s="88"/>
    </row>
    <row r="3966" spans="1:9">
      <c r="B3966"/>
      <c r="C3966"/>
      <c r="D3966"/>
      <c r="E3966" s="95"/>
      <c r="F3966" s="89"/>
      <c r="G3966" s="89"/>
      <c r="H3966" s="90"/>
    </row>
    <row r="3967" spans="1:9">
      <c r="B3967"/>
      <c r="C3967"/>
      <c r="D3967"/>
      <c r="E3967" s="95"/>
      <c r="F3967" s="89"/>
      <c r="G3967" s="89"/>
      <c r="H3967" s="88"/>
    </row>
    <row r="3968" spans="1:9">
      <c r="B3968"/>
      <c r="C3968"/>
      <c r="D3968"/>
      <c r="E3968" s="95"/>
      <c r="F3968" s="89"/>
      <c r="G3968" s="89"/>
      <c r="H3968" s="90"/>
    </row>
    <row r="3969" spans="1:9">
      <c r="B3969"/>
      <c r="C3969"/>
      <c r="D3969"/>
      <c r="E3969" s="95"/>
      <c r="F3969" s="89"/>
      <c r="G3969" s="89"/>
      <c r="H3969" s="88"/>
    </row>
    <row r="3970" spans="1:9">
      <c r="B3970"/>
      <c r="C3970"/>
      <c r="D3970"/>
      <c r="E3970" s="95"/>
      <c r="F3970" s="89"/>
      <c r="G3970" s="89"/>
      <c r="H3970" s="88"/>
    </row>
    <row r="3971" spans="1:9">
      <c r="B3971"/>
      <c r="C3971"/>
      <c r="D3971"/>
      <c r="E3971" s="95"/>
      <c r="F3971" s="89"/>
      <c r="G3971" s="89"/>
      <c r="H3971" s="88"/>
    </row>
    <row r="3972" spans="1:9">
      <c r="B3972"/>
      <c r="C3972"/>
      <c r="D3972"/>
      <c r="E3972" s="95"/>
      <c r="F3972" s="89"/>
      <c r="G3972" s="89"/>
      <c r="H3972" s="88"/>
    </row>
    <row r="3973" spans="1:9">
      <c r="B3973"/>
      <c r="C3973"/>
      <c r="D3973"/>
      <c r="E3973" s="95"/>
      <c r="F3973" s="89"/>
      <c r="G3973" s="89"/>
      <c r="H3973" s="88"/>
    </row>
    <row r="3974" spans="1:9">
      <c r="A3974" s="102"/>
      <c r="B3974" s="102"/>
      <c r="C3974" s="102"/>
      <c r="D3974" s="102"/>
      <c r="E3974" s="102"/>
      <c r="F3974" s="89"/>
      <c r="G3974" s="89"/>
      <c r="H3974" s="90"/>
      <c r="I3974" s="102"/>
    </row>
    <row r="3975" spans="1:9">
      <c r="B3975"/>
      <c r="C3975"/>
      <c r="D3975"/>
      <c r="E3975" s="95"/>
      <c r="F3975" s="87"/>
      <c r="G3975" s="87"/>
      <c r="H3975" s="88"/>
    </row>
    <row r="3976" spans="1:9">
      <c r="B3976"/>
      <c r="C3976"/>
      <c r="D3976"/>
      <c r="E3976" s="95"/>
      <c r="F3976" s="89"/>
      <c r="G3976" s="89"/>
      <c r="H3976" s="90"/>
    </row>
    <row r="3977" spans="1:9">
      <c r="B3977"/>
      <c r="C3977"/>
      <c r="D3977"/>
      <c r="E3977" s="95"/>
      <c r="F3977" s="87"/>
      <c r="G3977" s="87"/>
      <c r="H3977" s="88"/>
    </row>
    <row r="3978" spans="1:9">
      <c r="B3978"/>
      <c r="C3978"/>
      <c r="D3978"/>
      <c r="E3978" s="95"/>
      <c r="F3978" s="89"/>
      <c r="G3978" s="89"/>
      <c r="H3978" s="88"/>
    </row>
    <row r="3979" spans="1:9">
      <c r="B3979"/>
      <c r="C3979"/>
      <c r="D3979"/>
      <c r="E3979" s="95"/>
      <c r="F3979" s="87"/>
      <c r="G3979" s="87"/>
      <c r="H3979" s="88"/>
    </row>
    <row r="3980" spans="1:9">
      <c r="B3980"/>
      <c r="C3980"/>
      <c r="D3980"/>
      <c r="E3980" s="95"/>
      <c r="F3980"/>
      <c r="G3980"/>
      <c r="H3980" s="90"/>
    </row>
    <row r="3981" spans="1:9">
      <c r="B3981"/>
      <c r="C3981"/>
      <c r="D3981"/>
      <c r="E3981" s="95"/>
      <c r="F3981" s="89"/>
      <c r="G3981" s="89"/>
      <c r="H3981" s="88"/>
    </row>
    <row r="3982" spans="1:9">
      <c r="A3982" s="102"/>
      <c r="B3982" s="102"/>
      <c r="C3982" s="102"/>
      <c r="D3982" s="102"/>
      <c r="E3982" s="102"/>
      <c r="F3982" s="87"/>
      <c r="G3982" s="87"/>
      <c r="H3982" s="87"/>
      <c r="I3982" s="102"/>
    </row>
    <row r="3983" spans="1:9">
      <c r="A3983" s="102"/>
      <c r="B3983" s="102"/>
      <c r="C3983" s="102"/>
      <c r="D3983" s="102"/>
      <c r="E3983" s="102"/>
      <c r="F3983" s="89"/>
      <c r="G3983" s="89"/>
      <c r="H3983" s="90"/>
      <c r="I3983" s="102"/>
    </row>
    <row r="3984" spans="1:9">
      <c r="A3984" s="102"/>
      <c r="B3984" s="102"/>
      <c r="C3984" s="102"/>
      <c r="D3984" s="102"/>
      <c r="E3984" s="102"/>
      <c r="F3984" s="89"/>
      <c r="G3984" s="89"/>
      <c r="H3984" s="90"/>
      <c r="I3984" s="102"/>
    </row>
    <row r="3985" spans="1:9">
      <c r="A3985" s="102"/>
      <c r="B3985" s="102"/>
      <c r="C3985" s="102"/>
      <c r="D3985" s="102"/>
      <c r="E3985" s="102"/>
      <c r="F3985" s="89"/>
      <c r="G3985" s="89"/>
      <c r="H3985" s="90"/>
      <c r="I3985" s="102"/>
    </row>
    <row r="3986" spans="1:9">
      <c r="A3986" s="102"/>
      <c r="B3986" s="102"/>
      <c r="C3986" s="102"/>
      <c r="D3986" s="102"/>
      <c r="E3986" s="102"/>
      <c r="F3986" s="89"/>
      <c r="G3986" s="89"/>
      <c r="H3986" s="90"/>
      <c r="I3986" s="102"/>
    </row>
    <row r="3987" spans="1:9">
      <c r="A3987" s="102"/>
      <c r="B3987" s="102"/>
      <c r="C3987" s="102"/>
      <c r="D3987" s="102"/>
      <c r="E3987" s="102"/>
      <c r="F3987" s="89"/>
      <c r="G3987" s="89"/>
      <c r="H3987" s="90"/>
      <c r="I3987" s="102"/>
    </row>
    <row r="3988" spans="1:9">
      <c r="A3988" s="102"/>
      <c r="B3988" s="102"/>
      <c r="C3988" s="102"/>
      <c r="D3988" s="102"/>
      <c r="E3988" s="102"/>
      <c r="F3988" s="89"/>
      <c r="G3988" s="89"/>
      <c r="H3988" s="90"/>
      <c r="I3988" s="102"/>
    </row>
    <row r="3989" spans="1:9">
      <c r="A3989" s="102"/>
      <c r="B3989" s="102"/>
      <c r="C3989" s="102"/>
      <c r="D3989" s="102"/>
      <c r="E3989" s="102"/>
      <c r="F3989" s="89"/>
      <c r="G3989" s="89"/>
      <c r="H3989" s="90"/>
      <c r="I3989" s="102"/>
    </row>
    <row r="3990" spans="1:9">
      <c r="B3990"/>
      <c r="C3990"/>
      <c r="D3990"/>
      <c r="E3990" s="95"/>
      <c r="F3990" s="89"/>
      <c r="G3990" s="89"/>
      <c r="H3990" s="90"/>
    </row>
    <row r="3991" spans="1:9">
      <c r="B3991"/>
      <c r="C3991"/>
      <c r="D3991"/>
      <c r="E3991" s="95"/>
      <c r="F3991" s="87"/>
      <c r="G3991" s="87"/>
      <c r="H3991" s="88"/>
    </row>
    <row r="3992" spans="1:9">
      <c r="B3992"/>
      <c r="C3992"/>
      <c r="D3992"/>
      <c r="E3992" s="95"/>
      <c r="F3992" s="87"/>
      <c r="G3992" s="87"/>
      <c r="H3992" s="88"/>
    </row>
    <row r="3993" spans="1:9">
      <c r="B3993"/>
      <c r="C3993"/>
      <c r="D3993"/>
      <c r="E3993" s="95"/>
      <c r="F3993" s="87"/>
      <c r="G3993" s="87"/>
      <c r="H3993" s="88"/>
    </row>
    <row r="3994" spans="1:9">
      <c r="B3994"/>
      <c r="C3994"/>
      <c r="D3994"/>
      <c r="E3994" s="95"/>
      <c r="F3994" s="89"/>
      <c r="G3994" s="89"/>
      <c r="H3994" s="88"/>
    </row>
    <row r="3995" spans="1:9">
      <c r="B3995"/>
      <c r="C3995"/>
      <c r="D3995"/>
      <c r="E3995" s="95"/>
      <c r="F3995" s="89"/>
      <c r="G3995" s="89"/>
      <c r="H3995" s="88"/>
    </row>
    <row r="3996" spans="1:9">
      <c r="B3996"/>
      <c r="C3996"/>
      <c r="D3996"/>
      <c r="E3996" s="95"/>
      <c r="F3996" s="89"/>
      <c r="G3996" s="89"/>
      <c r="H3996" s="88"/>
    </row>
    <row r="3997" spans="1:9">
      <c r="B3997"/>
      <c r="C3997"/>
      <c r="D3997"/>
      <c r="E3997" s="95"/>
      <c r="F3997" s="89"/>
      <c r="G3997" s="89"/>
      <c r="H3997" s="88"/>
    </row>
    <row r="3998" spans="1:9">
      <c r="B3998"/>
      <c r="C3998"/>
      <c r="D3998"/>
      <c r="E3998" s="95"/>
      <c r="F3998" s="89"/>
      <c r="G3998" s="89"/>
      <c r="H3998" s="88"/>
    </row>
    <row r="3999" spans="1:9">
      <c r="B3999"/>
      <c r="C3999"/>
      <c r="D3999"/>
      <c r="E3999" s="95"/>
      <c r="F3999" s="89"/>
      <c r="G3999" s="89"/>
      <c r="H3999" s="90"/>
    </row>
    <row r="4000" spans="1:9">
      <c r="B4000"/>
      <c r="C4000"/>
      <c r="D4000"/>
      <c r="E4000" s="95"/>
      <c r="F4000"/>
      <c r="G4000"/>
      <c r="H4000" s="90"/>
    </row>
    <row r="4001" spans="2:8">
      <c r="B4001"/>
      <c r="C4001"/>
      <c r="D4001"/>
      <c r="E4001" s="95"/>
      <c r="F4001" s="89"/>
      <c r="G4001" s="89"/>
      <c r="H4001" s="88"/>
    </row>
    <row r="4002" spans="2:8" ht="14.25" customHeight="1">
      <c r="B4002"/>
      <c r="C4002"/>
      <c r="D4002"/>
      <c r="E4002" s="95"/>
      <c r="F4002" s="89"/>
      <c r="G4002" s="89"/>
      <c r="H4002" s="88"/>
    </row>
    <row r="4003" spans="2:8">
      <c r="B4003"/>
      <c r="C4003"/>
      <c r="D4003"/>
      <c r="E4003" s="95"/>
      <c r="F4003" s="87"/>
      <c r="G4003" s="87"/>
      <c r="H4003" s="88"/>
    </row>
    <row r="4004" spans="2:8">
      <c r="B4004"/>
      <c r="C4004"/>
      <c r="D4004"/>
      <c r="E4004" s="95"/>
      <c r="F4004" s="89"/>
      <c r="G4004" s="89"/>
      <c r="H4004" s="88"/>
    </row>
    <row r="4005" spans="2:8">
      <c r="B4005"/>
      <c r="C4005"/>
      <c r="D4005"/>
      <c r="E4005" s="95"/>
      <c r="F4005" s="89"/>
      <c r="G4005" s="89"/>
      <c r="H4005" s="88"/>
    </row>
    <row r="4006" spans="2:8">
      <c r="B4006"/>
      <c r="C4006"/>
      <c r="D4006"/>
      <c r="E4006" s="95"/>
      <c r="F4006" s="89"/>
      <c r="G4006" s="89"/>
      <c r="H4006" s="88"/>
    </row>
    <row r="4007" spans="2:8">
      <c r="B4007"/>
      <c r="C4007"/>
      <c r="D4007"/>
      <c r="E4007" s="95"/>
      <c r="F4007" s="89"/>
      <c r="G4007" s="89"/>
      <c r="H4007" s="90"/>
    </row>
    <row r="4008" spans="2:8" ht="14.25" customHeight="1">
      <c r="B4008"/>
      <c r="C4008"/>
      <c r="D4008"/>
      <c r="E4008" s="95"/>
      <c r="F4008" s="89"/>
      <c r="G4008" s="89"/>
      <c r="H4008" s="90"/>
    </row>
    <row r="4009" spans="2:8">
      <c r="B4009"/>
      <c r="C4009"/>
      <c r="D4009"/>
      <c r="E4009" s="95"/>
      <c r="F4009"/>
      <c r="G4009"/>
      <c r="H4009" s="90"/>
    </row>
    <row r="4010" spans="2:8">
      <c r="B4010"/>
      <c r="C4010"/>
      <c r="D4010"/>
      <c r="E4010" s="95"/>
      <c r="F4010"/>
      <c r="G4010"/>
      <c r="H4010" s="90"/>
    </row>
    <row r="4011" spans="2:8">
      <c r="B4011"/>
      <c r="C4011"/>
      <c r="D4011"/>
      <c r="E4011" s="95"/>
      <c r="F4011" s="89"/>
      <c r="G4011" s="89"/>
      <c r="H4011" s="88"/>
    </row>
    <row r="4012" spans="2:8">
      <c r="B4012"/>
      <c r="C4012"/>
      <c r="D4012"/>
      <c r="E4012" s="95"/>
      <c r="F4012" s="89"/>
      <c r="G4012" s="89"/>
      <c r="H4012" s="88"/>
    </row>
    <row r="4013" spans="2:8">
      <c r="B4013"/>
      <c r="C4013"/>
      <c r="D4013"/>
      <c r="E4013" s="95"/>
      <c r="F4013" s="89"/>
      <c r="G4013" s="89"/>
      <c r="H4013" s="88"/>
    </row>
    <row r="4014" spans="2:8">
      <c r="B4014"/>
      <c r="C4014"/>
      <c r="D4014"/>
      <c r="E4014" s="95"/>
      <c r="F4014" s="89"/>
      <c r="G4014" s="89"/>
      <c r="H4014" s="90"/>
    </row>
    <row r="4015" spans="2:8">
      <c r="B4015"/>
      <c r="C4015"/>
      <c r="D4015"/>
      <c r="E4015" s="95"/>
      <c r="F4015" s="89"/>
      <c r="G4015" s="89"/>
      <c r="H4015" s="90"/>
    </row>
    <row r="4016" spans="2:8">
      <c r="B4016"/>
      <c r="C4016"/>
      <c r="D4016"/>
      <c r="E4016" s="95"/>
      <c r="F4016" s="89"/>
      <c r="G4016" s="89"/>
      <c r="H4016" s="88"/>
    </row>
    <row r="4017" spans="2:11">
      <c r="B4017"/>
      <c r="C4017"/>
      <c r="D4017"/>
      <c r="E4017" s="95"/>
      <c r="F4017" s="87"/>
      <c r="G4017" s="87"/>
      <c r="H4017" s="88"/>
    </row>
    <row r="4018" spans="2:11">
      <c r="B4018"/>
      <c r="C4018"/>
      <c r="D4018"/>
      <c r="E4018" s="95"/>
      <c r="F4018" s="89"/>
      <c r="G4018" s="89"/>
      <c r="H4018" s="90"/>
    </row>
    <row r="4019" spans="2:11">
      <c r="B4019"/>
      <c r="C4019"/>
      <c r="D4019"/>
      <c r="E4019" s="95"/>
      <c r="F4019" s="89"/>
      <c r="G4019" s="89"/>
      <c r="H4019" s="88"/>
    </row>
    <row r="4020" spans="2:11">
      <c r="B4020"/>
      <c r="C4020"/>
      <c r="D4020"/>
      <c r="E4020" s="95"/>
      <c r="F4020" s="89"/>
      <c r="G4020" s="89"/>
      <c r="H4020" s="90"/>
    </row>
    <row r="4021" spans="2:11">
      <c r="B4021"/>
      <c r="C4021"/>
      <c r="D4021"/>
      <c r="E4021" s="95"/>
      <c r="F4021" s="89"/>
      <c r="G4021" s="89"/>
      <c r="H4021" s="90"/>
    </row>
    <row r="4022" spans="2:11">
      <c r="B4022"/>
      <c r="C4022"/>
      <c r="D4022"/>
      <c r="E4022" s="95"/>
      <c r="F4022" s="89"/>
      <c r="G4022" s="89"/>
      <c r="H4022" s="90"/>
    </row>
    <row r="4023" spans="2:11">
      <c r="B4023"/>
      <c r="C4023"/>
      <c r="D4023"/>
      <c r="E4023" s="95"/>
      <c r="F4023" s="89"/>
      <c r="G4023" s="89"/>
      <c r="H4023" s="90"/>
      <c r="K4023" s="102"/>
    </row>
    <row r="4024" spans="2:11">
      <c r="B4024"/>
      <c r="C4024"/>
      <c r="D4024"/>
      <c r="E4024" s="95"/>
      <c r="F4024" s="89"/>
      <c r="G4024" s="89"/>
      <c r="H4024" s="90"/>
    </row>
    <row r="4025" spans="2:11">
      <c r="B4025"/>
      <c r="C4025"/>
      <c r="D4025"/>
      <c r="E4025" s="95"/>
      <c r="F4025" s="89"/>
      <c r="G4025" s="89"/>
      <c r="H4025" s="90"/>
    </row>
    <row r="4026" spans="2:11">
      <c r="B4026"/>
      <c r="C4026"/>
      <c r="D4026"/>
      <c r="E4026" s="95"/>
      <c r="F4026" s="89"/>
      <c r="G4026" s="89"/>
      <c r="H4026" s="90"/>
    </row>
    <row r="4027" spans="2:11">
      <c r="B4027"/>
      <c r="C4027"/>
      <c r="D4027"/>
      <c r="E4027" s="95"/>
      <c r="F4027" s="89"/>
      <c r="G4027" s="89"/>
      <c r="H4027" s="90"/>
    </row>
    <row r="4028" spans="2:11">
      <c r="B4028"/>
      <c r="C4028"/>
      <c r="D4028"/>
      <c r="E4028" s="95"/>
      <c r="F4028" s="89"/>
      <c r="G4028" s="89"/>
      <c r="H4028" s="90"/>
    </row>
    <row r="4029" spans="2:11">
      <c r="B4029"/>
      <c r="C4029"/>
      <c r="D4029"/>
      <c r="E4029" s="95"/>
      <c r="F4029" s="89"/>
      <c r="G4029" s="89"/>
      <c r="H4029" s="88"/>
    </row>
    <row r="4030" spans="2:11">
      <c r="B4030"/>
      <c r="C4030"/>
      <c r="D4030"/>
      <c r="E4030" s="95"/>
      <c r="F4030" s="89"/>
      <c r="G4030" s="89"/>
      <c r="H4030" s="88"/>
    </row>
    <row r="4031" spans="2:11">
      <c r="B4031"/>
      <c r="C4031"/>
      <c r="D4031"/>
      <c r="E4031" s="95"/>
      <c r="F4031" s="89"/>
      <c r="G4031" s="89"/>
      <c r="H4031" s="88"/>
    </row>
    <row r="4032" spans="2:11">
      <c r="B4032"/>
      <c r="C4032"/>
      <c r="D4032"/>
      <c r="E4032" s="95"/>
      <c r="F4032" s="87"/>
      <c r="G4032" s="87"/>
      <c r="H4032" s="88"/>
    </row>
    <row r="4033" spans="2:8">
      <c r="B4033"/>
      <c r="C4033"/>
      <c r="D4033"/>
      <c r="E4033" s="95"/>
      <c r="F4033" s="89"/>
      <c r="G4033" s="89"/>
      <c r="H4033" s="90"/>
    </row>
    <row r="4034" spans="2:8">
      <c r="B4034"/>
      <c r="C4034"/>
      <c r="D4034"/>
      <c r="E4034" s="95"/>
      <c r="F4034" s="89"/>
      <c r="G4034" s="89"/>
      <c r="H4034" s="88"/>
    </row>
    <row r="4035" spans="2:8">
      <c r="B4035"/>
      <c r="C4035"/>
      <c r="D4035"/>
      <c r="E4035" s="95"/>
      <c r="F4035" s="89"/>
      <c r="G4035" s="89"/>
      <c r="H4035" s="88"/>
    </row>
    <row r="4036" spans="2:8">
      <c r="B4036"/>
      <c r="C4036"/>
      <c r="D4036"/>
      <c r="E4036" s="95"/>
      <c r="F4036" s="89"/>
      <c r="G4036" s="89"/>
      <c r="H4036" s="88"/>
    </row>
    <row r="4037" spans="2:8">
      <c r="B4037"/>
      <c r="C4037"/>
      <c r="D4037"/>
      <c r="E4037" s="95"/>
      <c r="F4037" s="89"/>
      <c r="G4037" s="89"/>
      <c r="H4037" s="90"/>
    </row>
    <row r="4038" spans="2:8">
      <c r="B4038"/>
      <c r="C4038"/>
      <c r="D4038"/>
      <c r="E4038" s="95"/>
      <c r="F4038" s="89"/>
      <c r="G4038" s="89"/>
      <c r="H4038" s="90"/>
    </row>
    <row r="4039" spans="2:8">
      <c r="B4039"/>
      <c r="C4039"/>
      <c r="D4039"/>
      <c r="E4039" s="95"/>
      <c r="F4039" s="89"/>
      <c r="G4039" s="89"/>
      <c r="H4039" s="88"/>
    </row>
    <row r="4040" spans="2:8">
      <c r="B4040"/>
      <c r="C4040"/>
      <c r="D4040"/>
      <c r="E4040" s="95"/>
      <c r="F4040" s="89"/>
      <c r="G4040" s="89"/>
      <c r="H4040" s="90"/>
    </row>
    <row r="4041" spans="2:8">
      <c r="B4041"/>
      <c r="C4041"/>
      <c r="D4041"/>
      <c r="E4041" s="95"/>
      <c r="F4041" s="89"/>
      <c r="G4041" s="89"/>
      <c r="H4041" s="88"/>
    </row>
    <row r="4042" spans="2:8">
      <c r="B4042"/>
      <c r="C4042"/>
      <c r="D4042"/>
      <c r="E4042" s="95"/>
      <c r="F4042" s="89"/>
      <c r="G4042" s="89"/>
      <c r="H4042" s="88"/>
    </row>
    <row r="4043" spans="2:8">
      <c r="B4043"/>
      <c r="C4043"/>
      <c r="D4043"/>
      <c r="E4043" s="95"/>
      <c r="F4043" s="89"/>
      <c r="G4043" s="89"/>
      <c r="H4043" s="88"/>
    </row>
    <row r="4044" spans="2:8">
      <c r="B4044"/>
      <c r="C4044"/>
      <c r="D4044"/>
      <c r="E4044" s="95"/>
      <c r="F4044" s="89"/>
      <c r="G4044" s="89"/>
      <c r="H4044" s="88"/>
    </row>
    <row r="4045" spans="2:8">
      <c r="B4045"/>
      <c r="C4045"/>
      <c r="D4045"/>
      <c r="E4045" s="95"/>
      <c r="F4045" s="89"/>
      <c r="G4045" s="89"/>
      <c r="H4045" s="88"/>
    </row>
    <row r="4046" spans="2:8">
      <c r="B4046"/>
      <c r="C4046"/>
      <c r="D4046"/>
      <c r="E4046" s="95"/>
      <c r="F4046" s="89"/>
      <c r="G4046" s="89"/>
      <c r="H4046" s="88"/>
    </row>
    <row r="4047" spans="2:8">
      <c r="B4047"/>
      <c r="C4047"/>
      <c r="D4047"/>
      <c r="E4047" s="95"/>
      <c r="F4047" s="89"/>
      <c r="G4047" s="89"/>
      <c r="H4047" s="88"/>
    </row>
    <row r="4048" spans="2:8">
      <c r="B4048"/>
      <c r="C4048"/>
      <c r="D4048"/>
      <c r="E4048" s="95"/>
      <c r="F4048" s="89"/>
      <c r="G4048" s="89"/>
      <c r="H4048" s="88"/>
    </row>
    <row r="4049" spans="2:8">
      <c r="B4049"/>
      <c r="C4049"/>
      <c r="D4049"/>
      <c r="E4049" s="95"/>
      <c r="F4049" s="89"/>
      <c r="G4049" s="89"/>
      <c r="H4049" s="88"/>
    </row>
    <row r="4050" spans="2:8">
      <c r="B4050"/>
      <c r="C4050"/>
      <c r="D4050"/>
      <c r="E4050" s="95"/>
      <c r="F4050" s="89"/>
      <c r="G4050" s="89"/>
      <c r="H4050" s="88"/>
    </row>
    <row r="4051" spans="2:8">
      <c r="B4051"/>
      <c r="C4051"/>
      <c r="D4051"/>
      <c r="E4051" s="95"/>
      <c r="F4051" s="89"/>
      <c r="G4051" s="89"/>
      <c r="H4051" s="88"/>
    </row>
    <row r="4052" spans="2:8">
      <c r="B4052"/>
      <c r="C4052"/>
      <c r="D4052"/>
      <c r="E4052" s="95"/>
      <c r="F4052" s="87"/>
      <c r="G4052" s="87"/>
      <c r="H4052" s="88"/>
    </row>
    <row r="4053" spans="2:8">
      <c r="B4053"/>
      <c r="C4053"/>
      <c r="D4053"/>
      <c r="E4053" s="95"/>
      <c r="F4053" s="89"/>
      <c r="G4053" s="89"/>
      <c r="H4053" s="88"/>
    </row>
    <row r="4054" spans="2:8">
      <c r="B4054"/>
      <c r="C4054"/>
      <c r="D4054"/>
      <c r="E4054" s="95"/>
      <c r="F4054" s="89"/>
      <c r="G4054" s="89"/>
      <c r="H4054" s="88"/>
    </row>
    <row r="4055" spans="2:8">
      <c r="B4055"/>
      <c r="C4055"/>
      <c r="D4055"/>
      <c r="E4055" s="95"/>
      <c r="F4055" s="89"/>
      <c r="G4055" s="89"/>
      <c r="H4055" s="90"/>
    </row>
    <row r="4056" spans="2:8">
      <c r="B4056"/>
      <c r="C4056"/>
      <c r="D4056"/>
      <c r="E4056" s="95"/>
      <c r="F4056" s="87"/>
      <c r="G4056" s="87"/>
      <c r="H4056" s="88"/>
    </row>
    <row r="4057" spans="2:8">
      <c r="B4057"/>
      <c r="C4057"/>
      <c r="D4057"/>
      <c r="E4057" s="95"/>
      <c r="F4057" s="89"/>
      <c r="G4057" s="89"/>
      <c r="H4057" s="88"/>
    </row>
    <row r="4058" spans="2:8">
      <c r="B4058"/>
      <c r="C4058"/>
      <c r="D4058"/>
      <c r="E4058" s="95"/>
      <c r="F4058" s="89"/>
      <c r="G4058" s="89"/>
      <c r="H4058" s="88"/>
    </row>
    <row r="4059" spans="2:8">
      <c r="B4059"/>
      <c r="C4059"/>
      <c r="D4059"/>
      <c r="E4059" s="95"/>
      <c r="F4059" s="89"/>
      <c r="G4059" s="89"/>
      <c r="H4059" s="90"/>
    </row>
    <row r="4060" spans="2:8">
      <c r="B4060"/>
      <c r="C4060"/>
      <c r="D4060"/>
      <c r="E4060" s="95"/>
      <c r="F4060" s="89"/>
      <c r="G4060" s="89"/>
      <c r="H4060" s="88"/>
    </row>
    <row r="4061" spans="2:8">
      <c r="B4061"/>
      <c r="C4061"/>
      <c r="D4061"/>
      <c r="E4061" s="95"/>
      <c r="F4061" s="87"/>
      <c r="G4061" s="87"/>
      <c r="H4061" s="88"/>
    </row>
    <row r="4062" spans="2:8">
      <c r="B4062"/>
      <c r="C4062"/>
      <c r="D4062"/>
      <c r="E4062" s="95"/>
      <c r="F4062" s="87"/>
      <c r="G4062" s="87"/>
      <c r="H4062" s="88"/>
    </row>
    <row r="4063" spans="2:8">
      <c r="B4063"/>
      <c r="C4063"/>
      <c r="D4063"/>
      <c r="E4063" s="95"/>
      <c r="F4063" s="89"/>
      <c r="G4063" s="89"/>
      <c r="H4063" s="88"/>
    </row>
    <row r="4064" spans="2:8">
      <c r="B4064"/>
      <c r="C4064"/>
      <c r="D4064"/>
      <c r="E4064" s="95"/>
      <c r="F4064" s="89"/>
      <c r="G4064" s="89"/>
      <c r="H4064" s="88"/>
    </row>
    <row r="4065" spans="2:11">
      <c r="B4065"/>
      <c r="C4065"/>
      <c r="D4065"/>
      <c r="E4065" s="95"/>
      <c r="F4065" s="89"/>
      <c r="G4065" s="89"/>
      <c r="H4065" s="88"/>
    </row>
    <row r="4066" spans="2:11">
      <c r="B4066"/>
      <c r="C4066"/>
      <c r="D4066"/>
      <c r="E4066" s="95"/>
      <c r="F4066" s="89"/>
      <c r="G4066" s="89"/>
      <c r="H4066" s="88"/>
    </row>
    <row r="4067" spans="2:11" ht="14.25" customHeight="1">
      <c r="B4067"/>
      <c r="C4067"/>
      <c r="D4067"/>
      <c r="E4067" s="95"/>
      <c r="F4067" s="87"/>
      <c r="G4067" s="87"/>
      <c r="H4067" s="88"/>
      <c r="K4067" s="102"/>
    </row>
    <row r="4068" spans="2:11">
      <c r="B4068"/>
      <c r="C4068"/>
      <c r="D4068"/>
      <c r="E4068" s="95"/>
      <c r="F4068" s="89"/>
      <c r="G4068" s="89"/>
      <c r="H4068" s="88"/>
    </row>
    <row r="4069" spans="2:11">
      <c r="B4069"/>
      <c r="C4069"/>
      <c r="D4069"/>
      <c r="E4069" s="95"/>
      <c r="F4069" s="89"/>
      <c r="G4069" s="89"/>
      <c r="H4069" s="88"/>
    </row>
    <row r="4070" spans="2:11">
      <c r="B4070"/>
      <c r="C4070"/>
      <c r="D4070"/>
      <c r="E4070" s="95"/>
      <c r="F4070" s="87"/>
      <c r="G4070" s="87"/>
      <c r="H4070" s="88"/>
    </row>
    <row r="4071" spans="2:11">
      <c r="B4071"/>
      <c r="C4071"/>
      <c r="D4071"/>
      <c r="E4071" s="95"/>
      <c r="F4071" s="87"/>
      <c r="G4071" s="87"/>
      <c r="H4071" s="88"/>
    </row>
    <row r="4072" spans="2:11">
      <c r="B4072"/>
      <c r="C4072"/>
      <c r="D4072"/>
      <c r="E4072" s="95"/>
      <c r="F4072" s="89"/>
      <c r="G4072" s="89"/>
      <c r="H4072" s="88"/>
    </row>
    <row r="4073" spans="2:11">
      <c r="B4073"/>
      <c r="C4073"/>
      <c r="D4073"/>
      <c r="E4073" s="95"/>
      <c r="F4073" s="89"/>
      <c r="G4073" s="89"/>
      <c r="H4073" s="88"/>
    </row>
    <row r="4074" spans="2:11">
      <c r="B4074"/>
      <c r="C4074"/>
      <c r="D4074"/>
      <c r="E4074" s="95"/>
      <c r="F4074" s="89"/>
      <c r="G4074" s="89"/>
      <c r="H4074" s="88"/>
    </row>
    <row r="4075" spans="2:11">
      <c r="B4075"/>
      <c r="C4075"/>
      <c r="D4075"/>
      <c r="E4075" s="95"/>
      <c r="F4075" s="89"/>
      <c r="G4075" s="89"/>
      <c r="H4075" s="88"/>
    </row>
    <row r="4076" spans="2:11">
      <c r="B4076"/>
      <c r="C4076"/>
      <c r="D4076"/>
      <c r="E4076" s="95"/>
      <c r="F4076" s="89"/>
      <c r="G4076" s="89"/>
      <c r="H4076" s="88"/>
    </row>
    <row r="4077" spans="2:11">
      <c r="B4077"/>
      <c r="C4077"/>
      <c r="D4077"/>
      <c r="E4077" s="95"/>
      <c r="F4077" s="89"/>
      <c r="G4077" s="89"/>
      <c r="H4077" s="90"/>
    </row>
    <row r="4078" spans="2:11">
      <c r="B4078"/>
      <c r="C4078"/>
      <c r="D4078"/>
      <c r="E4078" s="95"/>
      <c r="F4078" s="89"/>
      <c r="G4078" s="89"/>
      <c r="H4078" s="88"/>
    </row>
    <row r="4079" spans="2:11">
      <c r="B4079"/>
      <c r="C4079"/>
      <c r="D4079"/>
      <c r="E4079" s="95"/>
      <c r="F4079" s="87"/>
      <c r="G4079" s="87"/>
      <c r="H4079" s="88"/>
    </row>
    <row r="4080" spans="2:11">
      <c r="B4080"/>
      <c r="C4080"/>
      <c r="D4080"/>
      <c r="E4080" s="95"/>
      <c r="F4080" s="89"/>
      <c r="G4080" s="89"/>
      <c r="H4080" s="88"/>
    </row>
    <row r="4081" spans="1:13">
      <c r="B4081"/>
      <c r="C4081"/>
      <c r="D4081"/>
      <c r="E4081" s="95"/>
      <c r="F4081" s="89"/>
      <c r="G4081" s="89"/>
      <c r="H4081" s="88"/>
    </row>
    <row r="4082" spans="1:13">
      <c r="B4082"/>
      <c r="C4082"/>
      <c r="D4082"/>
      <c r="E4082" s="95"/>
      <c r="F4082" s="89"/>
      <c r="G4082" s="89"/>
      <c r="H4082" s="88"/>
    </row>
    <row r="4083" spans="1:13">
      <c r="B4083"/>
      <c r="C4083"/>
      <c r="D4083"/>
      <c r="E4083" s="95"/>
      <c r="F4083" s="89"/>
      <c r="G4083" s="89"/>
      <c r="H4083" s="88"/>
    </row>
    <row r="4084" spans="1:13">
      <c r="B4084"/>
      <c r="C4084"/>
      <c r="D4084"/>
      <c r="E4084" s="95"/>
      <c r="F4084" s="87"/>
      <c r="G4084" s="87"/>
      <c r="H4084" s="88"/>
    </row>
    <row r="4085" spans="1:13">
      <c r="B4085"/>
      <c r="C4085"/>
      <c r="D4085"/>
      <c r="E4085" s="95"/>
      <c r="F4085" s="89"/>
      <c r="G4085" s="89"/>
      <c r="H4085" s="90"/>
    </row>
    <row r="4086" spans="1:13">
      <c r="B4086"/>
      <c r="C4086"/>
      <c r="D4086"/>
      <c r="E4086" s="95"/>
      <c r="F4086" s="87"/>
      <c r="G4086" s="87"/>
      <c r="H4086" s="88"/>
    </row>
    <row r="4087" spans="1:13">
      <c r="B4087"/>
      <c r="C4087"/>
      <c r="D4087"/>
      <c r="E4087" s="95"/>
      <c r="F4087" s="89"/>
      <c r="G4087" s="89"/>
      <c r="H4087" s="88"/>
    </row>
    <row r="4088" spans="1:13">
      <c r="B4088"/>
      <c r="C4088"/>
      <c r="D4088"/>
      <c r="E4088" s="95"/>
      <c r="F4088" s="87"/>
      <c r="G4088" s="87"/>
      <c r="H4088" s="88"/>
    </row>
    <row r="4089" spans="1:13">
      <c r="B4089"/>
      <c r="C4089"/>
      <c r="D4089"/>
      <c r="E4089" s="95"/>
      <c r="F4089" s="89"/>
      <c r="G4089" s="89"/>
      <c r="H4089" s="88"/>
    </row>
    <row r="4090" spans="1:13">
      <c r="B4090"/>
      <c r="C4090"/>
      <c r="D4090"/>
      <c r="E4090" s="95"/>
      <c r="F4090" s="89"/>
      <c r="G4090" s="89"/>
      <c r="H4090" s="88"/>
    </row>
    <row r="4091" spans="1:13">
      <c r="B4091"/>
      <c r="C4091"/>
      <c r="D4091"/>
      <c r="E4091" s="95"/>
      <c r="F4091" s="89"/>
      <c r="G4091" s="89"/>
      <c r="H4091" s="88"/>
    </row>
    <row r="4092" spans="1:13">
      <c r="B4092"/>
      <c r="C4092"/>
      <c r="D4092"/>
      <c r="E4092" s="95"/>
      <c r="F4092" s="89"/>
      <c r="G4092" s="89"/>
      <c r="H4092" s="88"/>
    </row>
    <row r="4093" spans="1:13">
      <c r="B4093"/>
      <c r="C4093"/>
      <c r="D4093"/>
      <c r="E4093" s="95"/>
      <c r="F4093" s="89"/>
      <c r="G4093" s="89"/>
      <c r="H4093" s="88"/>
    </row>
    <row r="4094" spans="1:13">
      <c r="B4094"/>
      <c r="C4094"/>
      <c r="D4094"/>
      <c r="E4094" s="95"/>
      <c r="F4094" s="89"/>
      <c r="G4094" s="89"/>
      <c r="H4094" s="88"/>
    </row>
    <row r="4095" spans="1:13">
      <c r="B4095"/>
      <c r="C4095"/>
      <c r="D4095"/>
      <c r="E4095" s="95"/>
      <c r="F4095" s="89"/>
      <c r="G4095" s="89"/>
      <c r="H4095" s="88"/>
    </row>
    <row r="4096" spans="1:13" s="95" customFormat="1">
      <c r="A4096"/>
      <c r="B4096"/>
      <c r="C4096"/>
      <c r="D4096"/>
      <c r="F4096" s="89"/>
      <c r="G4096" s="89"/>
      <c r="H4096" s="90"/>
      <c r="I4096"/>
      <c r="J4096"/>
      <c r="K4096"/>
      <c r="L4096"/>
      <c r="M4096"/>
    </row>
    <row r="4097" spans="2:13">
      <c r="B4097"/>
      <c r="C4097"/>
      <c r="D4097"/>
      <c r="E4097" s="95"/>
      <c r="F4097" s="89"/>
      <c r="G4097" s="89"/>
      <c r="H4097" s="88"/>
      <c r="L4097" s="95"/>
      <c r="M4097" s="95"/>
    </row>
    <row r="4098" spans="2:13">
      <c r="B4098"/>
      <c r="C4098"/>
      <c r="D4098"/>
      <c r="E4098" s="95"/>
      <c r="F4098" s="89"/>
      <c r="G4098" s="89"/>
      <c r="H4098" s="88"/>
    </row>
    <row r="4099" spans="2:13">
      <c r="B4099"/>
      <c r="C4099"/>
      <c r="D4099"/>
      <c r="E4099" s="95"/>
      <c r="F4099" s="89"/>
      <c r="G4099" s="89"/>
      <c r="H4099" s="88"/>
    </row>
    <row r="4100" spans="2:13">
      <c r="B4100"/>
      <c r="C4100"/>
      <c r="D4100"/>
      <c r="E4100" s="95"/>
      <c r="F4100" s="87"/>
      <c r="G4100" s="87"/>
      <c r="H4100" s="88"/>
    </row>
    <row r="4101" spans="2:13">
      <c r="B4101"/>
      <c r="C4101"/>
      <c r="D4101"/>
      <c r="E4101" s="95"/>
      <c r="F4101" s="89"/>
      <c r="G4101" s="89"/>
      <c r="H4101" s="88"/>
    </row>
    <row r="4102" spans="2:13">
      <c r="B4102"/>
      <c r="C4102"/>
      <c r="D4102"/>
      <c r="E4102" s="95"/>
      <c r="F4102" s="89"/>
      <c r="G4102" s="89"/>
      <c r="H4102" s="88"/>
    </row>
    <row r="4103" spans="2:13">
      <c r="B4103"/>
      <c r="C4103"/>
      <c r="D4103"/>
      <c r="E4103" s="95"/>
      <c r="F4103" s="89"/>
      <c r="G4103" s="89"/>
      <c r="H4103" s="90"/>
    </row>
    <row r="4104" spans="2:13">
      <c r="B4104"/>
      <c r="C4104"/>
      <c r="D4104"/>
      <c r="E4104" s="95"/>
      <c r="F4104" s="89"/>
      <c r="G4104" s="89"/>
      <c r="H4104" s="88"/>
    </row>
    <row r="4105" spans="2:13">
      <c r="B4105"/>
      <c r="C4105"/>
      <c r="D4105"/>
      <c r="E4105" s="95"/>
      <c r="F4105" s="89"/>
      <c r="G4105" s="89"/>
      <c r="H4105" s="88"/>
    </row>
    <row r="4106" spans="2:13">
      <c r="B4106"/>
      <c r="C4106"/>
      <c r="D4106"/>
      <c r="E4106" s="95"/>
      <c r="F4106" s="87"/>
      <c r="G4106" s="87"/>
      <c r="H4106" s="88"/>
    </row>
    <row r="4107" spans="2:13">
      <c r="B4107"/>
      <c r="C4107"/>
      <c r="D4107"/>
      <c r="E4107" s="95"/>
      <c r="F4107" s="89"/>
      <c r="G4107" s="89"/>
      <c r="H4107" s="88"/>
    </row>
    <row r="4108" spans="2:13">
      <c r="B4108"/>
      <c r="C4108"/>
      <c r="D4108"/>
      <c r="E4108" s="95"/>
      <c r="F4108" s="89"/>
      <c r="G4108" s="89"/>
      <c r="H4108" s="90"/>
    </row>
    <row r="4109" spans="2:13">
      <c r="B4109"/>
      <c r="C4109"/>
      <c r="D4109"/>
      <c r="E4109" s="95"/>
      <c r="F4109" s="89"/>
      <c r="G4109" s="89"/>
      <c r="H4109" s="88"/>
    </row>
    <row r="4110" spans="2:13">
      <c r="B4110"/>
      <c r="C4110"/>
      <c r="D4110"/>
      <c r="E4110" s="95"/>
      <c r="F4110" s="89"/>
      <c r="G4110" s="89"/>
      <c r="H4110" s="88"/>
    </row>
    <row r="4111" spans="2:13">
      <c r="B4111"/>
      <c r="C4111"/>
      <c r="D4111"/>
      <c r="E4111" s="95"/>
      <c r="F4111" s="89"/>
      <c r="G4111" s="89"/>
      <c r="H4111" s="88"/>
    </row>
    <row r="4112" spans="2:13">
      <c r="B4112"/>
      <c r="C4112"/>
      <c r="D4112"/>
      <c r="E4112" s="95"/>
      <c r="F4112" s="87"/>
      <c r="G4112" s="87"/>
      <c r="H4112" s="88"/>
    </row>
    <row r="4113" spans="1:11">
      <c r="B4113"/>
      <c r="C4113"/>
      <c r="D4113"/>
      <c r="E4113" s="95"/>
      <c r="F4113" s="89"/>
      <c r="G4113" s="89"/>
      <c r="H4113" s="88"/>
    </row>
    <row r="4114" spans="1:11">
      <c r="B4114"/>
      <c r="C4114"/>
      <c r="D4114"/>
      <c r="E4114" s="95"/>
      <c r="F4114" s="87"/>
      <c r="G4114" s="87"/>
      <c r="H4114" s="88"/>
    </row>
    <row r="4115" spans="1:11">
      <c r="B4115"/>
      <c r="C4115"/>
      <c r="D4115"/>
      <c r="E4115" s="95"/>
      <c r="F4115" s="89"/>
      <c r="G4115" s="89"/>
      <c r="H4115" s="88"/>
      <c r="K4115" s="95"/>
    </row>
    <row r="4116" spans="1:11">
      <c r="B4116"/>
      <c r="C4116"/>
      <c r="D4116"/>
      <c r="E4116" s="95"/>
      <c r="F4116" s="87"/>
      <c r="G4116" s="87"/>
      <c r="H4116" s="88"/>
    </row>
    <row r="4117" spans="1:11">
      <c r="B4117"/>
      <c r="C4117"/>
      <c r="D4117"/>
      <c r="E4117" s="95"/>
      <c r="F4117" s="89"/>
      <c r="G4117" s="89"/>
      <c r="H4117" s="88"/>
    </row>
    <row r="4118" spans="1:11">
      <c r="B4118"/>
      <c r="C4118"/>
      <c r="D4118"/>
      <c r="E4118" s="95"/>
      <c r="F4118" s="87"/>
      <c r="G4118" s="87"/>
      <c r="H4118" s="88"/>
    </row>
    <row r="4119" spans="1:11">
      <c r="B4119"/>
      <c r="C4119"/>
      <c r="D4119"/>
      <c r="E4119" s="95"/>
      <c r="F4119" s="87"/>
      <c r="G4119" s="87"/>
      <c r="H4119" s="88"/>
    </row>
    <row r="4120" spans="1:11">
      <c r="B4120"/>
      <c r="C4120"/>
      <c r="D4120"/>
      <c r="E4120" s="95"/>
      <c r="F4120" s="89"/>
      <c r="G4120" s="89"/>
      <c r="H4120" s="88"/>
    </row>
    <row r="4121" spans="1:11">
      <c r="B4121"/>
      <c r="C4121"/>
      <c r="D4121"/>
      <c r="E4121" s="95"/>
      <c r="F4121" s="87"/>
      <c r="G4121" s="87"/>
      <c r="H4121" s="88"/>
    </row>
    <row r="4122" spans="1:11">
      <c r="B4122"/>
      <c r="C4122"/>
      <c r="D4122"/>
      <c r="E4122" s="95"/>
      <c r="F4122" s="89"/>
      <c r="G4122" s="89"/>
      <c r="H4122" s="88"/>
      <c r="J4122" s="95"/>
    </row>
    <row r="4123" spans="1:11">
      <c r="B4123"/>
      <c r="C4123"/>
      <c r="D4123"/>
      <c r="E4123" s="95"/>
      <c r="F4123" s="89"/>
      <c r="G4123" s="89"/>
      <c r="H4123" s="88"/>
    </row>
    <row r="4124" spans="1:11">
      <c r="B4124"/>
      <c r="C4124"/>
      <c r="D4124"/>
      <c r="E4124" s="95"/>
      <c r="F4124" s="87"/>
      <c r="G4124" s="87"/>
      <c r="H4124" s="88"/>
    </row>
    <row r="4125" spans="1:11">
      <c r="A4125" s="63"/>
      <c r="B4125" s="96"/>
      <c r="C4125" s="39"/>
      <c r="D4125" s="39"/>
      <c r="E4125" s="39"/>
      <c r="F4125" s="47"/>
      <c r="G4125" s="61"/>
      <c r="H4125" s="107"/>
      <c r="I4125" s="95"/>
    </row>
    <row r="4126" spans="1:11">
      <c r="B4126"/>
      <c r="C4126"/>
      <c r="D4126"/>
      <c r="E4126" s="95"/>
      <c r="F4126" s="89"/>
      <c r="G4126" s="89"/>
      <c r="H4126" s="90"/>
    </row>
    <row r="4127" spans="1:11">
      <c r="B4127"/>
      <c r="C4127"/>
      <c r="D4127"/>
      <c r="E4127" s="95"/>
      <c r="F4127" s="89"/>
      <c r="G4127" s="89"/>
      <c r="H4127" s="88"/>
    </row>
    <row r="4128" spans="1:11">
      <c r="B4128"/>
      <c r="C4128"/>
      <c r="D4128"/>
      <c r="E4128" s="95"/>
      <c r="F4128" s="87"/>
      <c r="G4128" s="87"/>
      <c r="H4128" s="88"/>
    </row>
    <row r="4129" spans="2:8">
      <c r="B4129"/>
      <c r="C4129"/>
      <c r="D4129"/>
      <c r="E4129" s="95"/>
      <c r="F4129" s="89"/>
      <c r="G4129" s="89"/>
      <c r="H4129" s="88"/>
    </row>
    <row r="4130" spans="2:8">
      <c r="B4130"/>
      <c r="C4130"/>
      <c r="D4130"/>
      <c r="E4130" s="95"/>
      <c r="F4130" s="89"/>
      <c r="G4130" s="89"/>
      <c r="H4130" s="88"/>
    </row>
    <row r="4131" spans="2:8">
      <c r="B4131"/>
      <c r="C4131"/>
      <c r="D4131"/>
      <c r="E4131" s="95"/>
      <c r="F4131" s="89"/>
      <c r="G4131" s="89"/>
      <c r="H4131" s="88"/>
    </row>
    <row r="4132" spans="2:8">
      <c r="B4132"/>
      <c r="C4132"/>
      <c r="D4132"/>
      <c r="E4132" s="95"/>
      <c r="F4132" s="89"/>
      <c r="G4132" s="89"/>
      <c r="H4132" s="88"/>
    </row>
    <row r="4133" spans="2:8">
      <c r="B4133"/>
      <c r="C4133"/>
      <c r="D4133"/>
      <c r="E4133" s="95"/>
      <c r="F4133" s="89"/>
      <c r="G4133" s="89"/>
      <c r="H4133" s="88"/>
    </row>
    <row r="4134" spans="2:8">
      <c r="B4134"/>
      <c r="C4134"/>
      <c r="D4134"/>
      <c r="E4134" s="95"/>
      <c r="F4134" s="87"/>
      <c r="G4134" s="87"/>
      <c r="H4134" s="88"/>
    </row>
    <row r="4135" spans="2:8">
      <c r="B4135"/>
      <c r="C4135"/>
      <c r="D4135"/>
      <c r="E4135" s="95"/>
      <c r="F4135" s="89"/>
      <c r="G4135" s="89"/>
      <c r="H4135" s="90"/>
    </row>
    <row r="4136" spans="2:8">
      <c r="B4136"/>
      <c r="C4136"/>
      <c r="D4136"/>
      <c r="E4136" s="95"/>
      <c r="F4136" s="87"/>
      <c r="G4136" s="87"/>
      <c r="H4136" s="88"/>
    </row>
    <row r="4137" spans="2:8">
      <c r="B4137"/>
      <c r="C4137"/>
      <c r="D4137"/>
      <c r="E4137" s="95"/>
      <c r="F4137" s="89"/>
      <c r="G4137" s="89"/>
      <c r="H4137" s="88"/>
    </row>
    <row r="4138" spans="2:8">
      <c r="B4138"/>
      <c r="C4138"/>
      <c r="D4138"/>
      <c r="E4138" s="95"/>
      <c r="F4138" s="89"/>
      <c r="G4138" s="89"/>
      <c r="H4138" s="90"/>
    </row>
    <row r="4139" spans="2:8">
      <c r="B4139"/>
      <c r="C4139"/>
      <c r="D4139"/>
      <c r="E4139" s="95"/>
      <c r="F4139" s="87"/>
      <c r="G4139" s="87"/>
      <c r="H4139" s="88"/>
    </row>
    <row r="4140" spans="2:8">
      <c r="B4140"/>
      <c r="C4140"/>
      <c r="D4140"/>
      <c r="E4140" s="95"/>
      <c r="F4140" s="89"/>
      <c r="G4140" s="89"/>
      <c r="H4140" s="88"/>
    </row>
    <row r="4141" spans="2:8">
      <c r="B4141"/>
      <c r="C4141"/>
      <c r="D4141"/>
      <c r="E4141" s="95"/>
      <c r="F4141" s="89"/>
      <c r="G4141" s="89"/>
      <c r="H4141" s="88"/>
    </row>
    <row r="4142" spans="2:8">
      <c r="B4142"/>
      <c r="C4142"/>
      <c r="D4142"/>
      <c r="E4142" s="95"/>
      <c r="F4142" s="87"/>
      <c r="G4142" s="87"/>
      <c r="H4142" s="88"/>
    </row>
    <row r="4143" spans="2:8">
      <c r="B4143"/>
      <c r="C4143"/>
      <c r="D4143"/>
      <c r="E4143" s="95"/>
      <c r="F4143" s="89"/>
      <c r="G4143" s="89"/>
      <c r="H4143" s="88"/>
    </row>
    <row r="4144" spans="2:8">
      <c r="B4144"/>
      <c r="C4144"/>
      <c r="D4144"/>
      <c r="E4144" s="95"/>
      <c r="F4144" s="89"/>
      <c r="G4144" s="89"/>
      <c r="H4144" s="88"/>
    </row>
    <row r="4145" spans="2:11">
      <c r="B4145"/>
      <c r="C4145"/>
      <c r="D4145"/>
      <c r="E4145" s="95"/>
      <c r="F4145" s="89"/>
      <c r="G4145" s="89"/>
      <c r="H4145" s="88"/>
    </row>
    <row r="4146" spans="2:11">
      <c r="B4146"/>
      <c r="C4146"/>
      <c r="D4146"/>
      <c r="E4146" s="95"/>
      <c r="F4146" s="89"/>
      <c r="G4146" s="89"/>
      <c r="H4146" s="90"/>
    </row>
    <row r="4147" spans="2:11">
      <c r="B4147"/>
      <c r="C4147"/>
      <c r="D4147"/>
      <c r="E4147" s="95"/>
      <c r="F4147" s="89"/>
      <c r="G4147" s="89"/>
      <c r="H4147" s="88"/>
    </row>
    <row r="4148" spans="2:11">
      <c r="B4148"/>
      <c r="C4148"/>
      <c r="D4148"/>
      <c r="E4148" s="95"/>
      <c r="F4148" s="87"/>
      <c r="G4148" s="87"/>
      <c r="H4148" s="88"/>
    </row>
    <row r="4149" spans="2:11">
      <c r="B4149"/>
      <c r="C4149"/>
      <c r="D4149"/>
      <c r="E4149" s="95"/>
      <c r="F4149" s="89"/>
      <c r="G4149" s="89"/>
      <c r="H4149" s="88"/>
    </row>
    <row r="4150" spans="2:11">
      <c r="B4150"/>
      <c r="C4150"/>
      <c r="D4150"/>
      <c r="E4150" s="95"/>
      <c r="F4150" s="89"/>
      <c r="G4150" s="89"/>
      <c r="H4150" s="88"/>
    </row>
    <row r="4151" spans="2:11">
      <c r="B4151"/>
      <c r="C4151"/>
      <c r="D4151"/>
      <c r="E4151" s="95"/>
      <c r="F4151" s="89"/>
      <c r="G4151" s="89"/>
      <c r="H4151" s="90"/>
    </row>
    <row r="4152" spans="2:11">
      <c r="B4152"/>
      <c r="C4152"/>
      <c r="D4152"/>
      <c r="E4152" s="95"/>
      <c r="F4152" s="89"/>
      <c r="G4152" s="89"/>
      <c r="H4152" s="88"/>
    </row>
    <row r="4153" spans="2:11">
      <c r="B4153"/>
      <c r="C4153"/>
      <c r="D4153"/>
      <c r="E4153" s="95"/>
      <c r="F4153" s="89"/>
      <c r="G4153" s="89"/>
      <c r="H4153" s="88"/>
    </row>
    <row r="4154" spans="2:11">
      <c r="B4154"/>
      <c r="C4154"/>
      <c r="D4154"/>
      <c r="E4154" s="95"/>
      <c r="F4154" s="89"/>
      <c r="G4154" s="89"/>
      <c r="H4154" s="88"/>
    </row>
    <row r="4155" spans="2:11">
      <c r="B4155"/>
      <c r="C4155"/>
      <c r="D4155"/>
      <c r="E4155" s="95"/>
      <c r="F4155" s="89"/>
      <c r="G4155" s="89"/>
      <c r="H4155" s="88"/>
    </row>
    <row r="4156" spans="2:11">
      <c r="B4156"/>
      <c r="C4156"/>
      <c r="D4156"/>
      <c r="E4156" s="95"/>
      <c r="F4156" s="89"/>
      <c r="G4156" s="89"/>
      <c r="H4156" s="90"/>
    </row>
    <row r="4157" spans="2:11">
      <c r="B4157"/>
      <c r="C4157"/>
      <c r="D4157"/>
      <c r="E4157" s="95"/>
      <c r="F4157" s="89"/>
      <c r="G4157" s="89"/>
      <c r="H4157" s="88"/>
    </row>
    <row r="4158" spans="2:11">
      <c r="B4158"/>
      <c r="C4158"/>
      <c r="D4158"/>
      <c r="E4158" s="95"/>
      <c r="F4158" s="89"/>
      <c r="G4158" s="89"/>
      <c r="H4158" s="88"/>
      <c r="K4158" s="102"/>
    </row>
    <row r="4159" spans="2:11">
      <c r="B4159"/>
      <c r="C4159"/>
      <c r="D4159"/>
      <c r="E4159" s="95"/>
      <c r="F4159" s="87"/>
      <c r="G4159" s="87"/>
      <c r="H4159" s="88"/>
    </row>
    <row r="4160" spans="2:11">
      <c r="B4160"/>
      <c r="C4160"/>
      <c r="D4160"/>
      <c r="E4160" s="95"/>
      <c r="F4160" s="120"/>
      <c r="G4160" s="120"/>
      <c r="H4160" s="88"/>
    </row>
    <row r="4161" spans="2:8">
      <c r="B4161"/>
      <c r="C4161"/>
      <c r="D4161"/>
      <c r="E4161" s="95"/>
      <c r="F4161" s="119"/>
      <c r="G4161" s="119"/>
      <c r="H4161" s="88"/>
    </row>
    <row r="4162" spans="2:8">
      <c r="B4162"/>
      <c r="C4162"/>
      <c r="D4162"/>
      <c r="E4162" s="95"/>
      <c r="F4162" s="87"/>
      <c r="G4162" s="87"/>
      <c r="H4162" s="88"/>
    </row>
    <row r="4163" spans="2:8">
      <c r="B4163"/>
      <c r="C4163"/>
      <c r="D4163"/>
      <c r="E4163" s="95"/>
      <c r="F4163" s="89"/>
      <c r="G4163" s="89"/>
      <c r="H4163" s="88"/>
    </row>
    <row r="4164" spans="2:8">
      <c r="B4164"/>
      <c r="C4164"/>
      <c r="D4164"/>
      <c r="E4164" s="95"/>
      <c r="F4164" s="89"/>
      <c r="G4164" s="89"/>
      <c r="H4164" s="90"/>
    </row>
    <row r="4165" spans="2:8">
      <c r="B4165"/>
      <c r="C4165"/>
      <c r="D4165"/>
      <c r="E4165" s="95"/>
      <c r="F4165" s="87"/>
      <c r="G4165" s="87"/>
      <c r="H4165" s="88"/>
    </row>
    <row r="4166" spans="2:8">
      <c r="B4166"/>
      <c r="C4166"/>
      <c r="D4166"/>
      <c r="E4166" s="95"/>
      <c r="F4166" s="89"/>
      <c r="G4166" s="89"/>
      <c r="H4166" s="88"/>
    </row>
    <row r="4167" spans="2:8">
      <c r="B4167"/>
      <c r="C4167"/>
      <c r="D4167"/>
      <c r="E4167" s="95"/>
      <c r="F4167" s="87"/>
      <c r="G4167" s="87"/>
      <c r="H4167" s="88"/>
    </row>
    <row r="4168" spans="2:8">
      <c r="B4168"/>
      <c r="C4168"/>
      <c r="D4168"/>
      <c r="E4168" s="95"/>
      <c r="F4168" s="89"/>
      <c r="G4168" s="89"/>
      <c r="H4168" s="90"/>
    </row>
    <row r="4169" spans="2:8">
      <c r="B4169"/>
      <c r="C4169"/>
      <c r="D4169"/>
      <c r="E4169" s="95"/>
      <c r="F4169" s="87"/>
      <c r="G4169" s="87"/>
      <c r="H4169" s="88"/>
    </row>
    <row r="4170" spans="2:8">
      <c r="B4170"/>
      <c r="C4170"/>
      <c r="D4170"/>
      <c r="E4170" s="95"/>
      <c r="F4170" s="89"/>
      <c r="G4170" s="89"/>
      <c r="H4170" s="88"/>
    </row>
    <row r="4171" spans="2:8">
      <c r="B4171"/>
      <c r="C4171"/>
      <c r="D4171"/>
      <c r="E4171" s="95"/>
      <c r="F4171" s="89"/>
      <c r="G4171" s="89"/>
      <c r="H4171" s="88"/>
    </row>
    <row r="4172" spans="2:8">
      <c r="B4172"/>
      <c r="C4172"/>
      <c r="D4172"/>
      <c r="E4172" s="95"/>
      <c r="F4172" s="87"/>
      <c r="G4172" s="87"/>
      <c r="H4172" s="88"/>
    </row>
    <row r="4173" spans="2:8">
      <c r="B4173"/>
      <c r="C4173"/>
      <c r="D4173"/>
      <c r="E4173" s="95"/>
      <c r="F4173" s="89"/>
      <c r="G4173" s="89"/>
      <c r="H4173" s="88"/>
    </row>
    <row r="4174" spans="2:8">
      <c r="B4174"/>
      <c r="C4174"/>
      <c r="D4174"/>
      <c r="E4174" s="95"/>
      <c r="F4174" s="89"/>
      <c r="G4174" s="89"/>
      <c r="H4174" s="88"/>
    </row>
    <row r="4175" spans="2:8">
      <c r="B4175"/>
      <c r="C4175"/>
      <c r="D4175"/>
      <c r="E4175" s="95"/>
      <c r="F4175" s="89"/>
      <c r="G4175" s="89"/>
      <c r="H4175" s="88"/>
    </row>
    <row r="4176" spans="2:8">
      <c r="B4176"/>
      <c r="C4176"/>
      <c r="D4176"/>
      <c r="E4176" s="95"/>
      <c r="F4176" s="89"/>
      <c r="G4176" s="89"/>
      <c r="H4176" s="88"/>
    </row>
    <row r="4177" spans="2:8">
      <c r="B4177"/>
      <c r="C4177"/>
      <c r="D4177"/>
      <c r="E4177" s="95"/>
      <c r="F4177" s="89"/>
      <c r="G4177" s="89"/>
      <c r="H4177" s="90"/>
    </row>
    <row r="4178" spans="2:8">
      <c r="B4178"/>
      <c r="C4178"/>
      <c r="D4178"/>
      <c r="E4178" s="95"/>
      <c r="F4178" s="89"/>
      <c r="G4178" s="89"/>
      <c r="H4178" s="90"/>
    </row>
    <row r="4179" spans="2:8">
      <c r="B4179"/>
      <c r="C4179"/>
      <c r="D4179"/>
      <c r="E4179" s="95"/>
      <c r="F4179" s="89"/>
      <c r="G4179" s="89"/>
      <c r="H4179" s="88"/>
    </row>
    <row r="4180" spans="2:8">
      <c r="B4180"/>
      <c r="C4180"/>
      <c r="D4180"/>
      <c r="E4180" s="95"/>
      <c r="F4180" s="89"/>
      <c r="G4180" s="89"/>
      <c r="H4180" s="88"/>
    </row>
    <row r="4181" spans="2:8">
      <c r="B4181"/>
      <c r="C4181"/>
      <c r="D4181"/>
      <c r="E4181" s="95"/>
      <c r="F4181" s="87"/>
      <c r="G4181" s="87"/>
      <c r="H4181" s="88"/>
    </row>
    <row r="4182" spans="2:8">
      <c r="B4182"/>
      <c r="C4182"/>
      <c r="D4182"/>
      <c r="E4182" s="95"/>
      <c r="F4182" s="89"/>
      <c r="G4182" s="89"/>
      <c r="H4182" s="88"/>
    </row>
    <row r="4183" spans="2:8">
      <c r="B4183"/>
      <c r="C4183"/>
      <c r="D4183"/>
      <c r="E4183" s="95"/>
      <c r="F4183" s="89"/>
      <c r="G4183" s="89"/>
      <c r="H4183" s="88"/>
    </row>
    <row r="4184" spans="2:8">
      <c r="B4184"/>
      <c r="C4184"/>
      <c r="D4184"/>
      <c r="E4184" s="95"/>
      <c r="F4184" s="89"/>
      <c r="G4184" s="89"/>
      <c r="H4184" s="88"/>
    </row>
    <row r="4185" spans="2:8">
      <c r="B4185"/>
      <c r="C4185"/>
      <c r="D4185"/>
      <c r="E4185" s="95"/>
      <c r="F4185" s="89"/>
      <c r="G4185" s="89"/>
      <c r="H4185" s="88"/>
    </row>
    <row r="4186" spans="2:8">
      <c r="B4186"/>
      <c r="C4186"/>
      <c r="D4186"/>
      <c r="E4186" s="95"/>
      <c r="F4186" s="87"/>
      <c r="G4186" s="87"/>
      <c r="H4186" s="87"/>
    </row>
    <row r="4187" spans="2:8">
      <c r="B4187"/>
      <c r="C4187"/>
      <c r="D4187"/>
      <c r="E4187" s="95"/>
      <c r="F4187" s="89"/>
      <c r="G4187" s="89"/>
      <c r="H4187" s="88"/>
    </row>
    <row r="4188" spans="2:8">
      <c r="B4188"/>
      <c r="C4188"/>
      <c r="D4188"/>
      <c r="E4188" s="95"/>
      <c r="F4188" s="89"/>
      <c r="G4188" s="89"/>
      <c r="H4188" s="88"/>
    </row>
    <row r="4189" spans="2:8">
      <c r="B4189"/>
      <c r="C4189"/>
      <c r="D4189"/>
      <c r="E4189" s="95"/>
      <c r="F4189" s="89"/>
      <c r="G4189" s="89"/>
      <c r="H4189" s="88"/>
    </row>
    <row r="4190" spans="2:8">
      <c r="B4190"/>
      <c r="C4190"/>
      <c r="D4190"/>
      <c r="E4190" s="95"/>
      <c r="F4190" s="89"/>
      <c r="G4190" s="89"/>
      <c r="H4190" s="90"/>
    </row>
    <row r="4191" spans="2:8">
      <c r="B4191"/>
      <c r="C4191"/>
      <c r="D4191"/>
      <c r="E4191" s="95"/>
      <c r="F4191" s="89"/>
      <c r="G4191" s="89"/>
      <c r="H4191" s="88"/>
    </row>
    <row r="4192" spans="2:8">
      <c r="B4192"/>
      <c r="C4192"/>
      <c r="D4192"/>
      <c r="E4192" s="95"/>
      <c r="F4192" s="89"/>
      <c r="G4192" s="89"/>
      <c r="H4192" s="88"/>
    </row>
    <row r="4193" spans="2:8">
      <c r="B4193"/>
      <c r="C4193"/>
      <c r="D4193"/>
      <c r="E4193" s="95"/>
      <c r="F4193" s="89"/>
      <c r="G4193" s="89"/>
      <c r="H4193" s="90"/>
    </row>
    <row r="4194" spans="2:8">
      <c r="B4194"/>
      <c r="C4194"/>
      <c r="D4194"/>
      <c r="E4194" s="95"/>
      <c r="F4194" s="89"/>
      <c r="G4194" s="89"/>
      <c r="H4194" s="88"/>
    </row>
    <row r="4195" spans="2:8">
      <c r="B4195"/>
      <c r="C4195"/>
      <c r="D4195"/>
      <c r="E4195" s="95"/>
      <c r="F4195" s="89"/>
      <c r="G4195" s="89"/>
      <c r="H4195" s="88"/>
    </row>
    <row r="4196" spans="2:8">
      <c r="B4196"/>
      <c r="C4196"/>
      <c r="D4196"/>
      <c r="E4196" s="95"/>
      <c r="F4196" s="89"/>
      <c r="G4196" s="89"/>
      <c r="H4196" s="88"/>
    </row>
    <row r="4197" spans="2:8">
      <c r="B4197"/>
      <c r="C4197"/>
      <c r="D4197"/>
      <c r="E4197" s="95"/>
      <c r="F4197" s="89"/>
      <c r="G4197" s="89"/>
      <c r="H4197" s="90"/>
    </row>
    <row r="4198" spans="2:8">
      <c r="B4198"/>
      <c r="C4198"/>
      <c r="D4198"/>
      <c r="E4198" s="95"/>
      <c r="F4198" s="89"/>
      <c r="G4198" s="89"/>
      <c r="H4198" s="88"/>
    </row>
    <row r="4199" spans="2:8">
      <c r="B4199"/>
      <c r="C4199"/>
      <c r="D4199"/>
      <c r="E4199" s="95"/>
      <c r="F4199" s="89"/>
      <c r="G4199" s="89"/>
      <c r="H4199" s="88"/>
    </row>
    <row r="4200" spans="2:8">
      <c r="B4200"/>
      <c r="C4200"/>
      <c r="D4200"/>
      <c r="E4200" s="95"/>
      <c r="F4200" s="89"/>
      <c r="G4200" s="89"/>
      <c r="H4200" s="88"/>
    </row>
    <row r="4201" spans="2:8">
      <c r="B4201"/>
      <c r="C4201"/>
      <c r="D4201"/>
      <c r="E4201" s="95"/>
      <c r="F4201" s="87"/>
      <c r="G4201" s="87"/>
      <c r="H4201" s="88"/>
    </row>
    <row r="4202" spans="2:8">
      <c r="B4202"/>
      <c r="C4202"/>
      <c r="D4202"/>
      <c r="E4202" s="95"/>
      <c r="F4202" s="87"/>
      <c r="G4202" s="87"/>
      <c r="H4202" s="87"/>
    </row>
    <row r="4203" spans="2:8">
      <c r="B4203"/>
      <c r="C4203"/>
      <c r="D4203"/>
      <c r="E4203" s="95"/>
      <c r="F4203" s="87"/>
      <c r="G4203" s="87"/>
      <c r="H4203" s="88"/>
    </row>
    <row r="4204" spans="2:8">
      <c r="B4204"/>
      <c r="C4204"/>
      <c r="D4204"/>
      <c r="E4204" s="95"/>
      <c r="F4204" s="89"/>
      <c r="G4204" s="89"/>
      <c r="H4204" s="90"/>
    </row>
    <row r="4205" spans="2:8">
      <c r="B4205"/>
      <c r="C4205"/>
      <c r="D4205"/>
      <c r="E4205" s="95"/>
      <c r="F4205" s="89"/>
      <c r="G4205" s="89"/>
      <c r="H4205" s="88"/>
    </row>
    <row r="4206" spans="2:8">
      <c r="B4206"/>
      <c r="C4206"/>
      <c r="D4206"/>
      <c r="E4206" s="95"/>
      <c r="F4206" s="89"/>
      <c r="G4206" s="89"/>
      <c r="H4206" s="88"/>
    </row>
    <row r="4207" spans="2:8">
      <c r="B4207"/>
      <c r="C4207"/>
      <c r="D4207"/>
      <c r="E4207" s="95"/>
      <c r="F4207" s="89"/>
      <c r="G4207" s="89"/>
      <c r="H4207" s="88"/>
    </row>
    <row r="4208" spans="2:8">
      <c r="B4208"/>
      <c r="C4208"/>
      <c r="D4208"/>
      <c r="E4208" s="95"/>
      <c r="F4208" s="89"/>
      <c r="G4208" s="89"/>
      <c r="H4208" s="88"/>
    </row>
    <row r="4209" spans="2:8">
      <c r="B4209"/>
      <c r="C4209"/>
      <c r="D4209"/>
      <c r="E4209" s="95"/>
      <c r="F4209" s="89"/>
      <c r="G4209" s="89"/>
      <c r="H4209" s="88"/>
    </row>
    <row r="4210" spans="2:8">
      <c r="B4210"/>
      <c r="C4210"/>
      <c r="D4210"/>
      <c r="E4210" s="95"/>
      <c r="F4210" s="89"/>
      <c r="G4210" s="89"/>
      <c r="H4210" s="88"/>
    </row>
    <row r="4211" spans="2:8">
      <c r="B4211"/>
      <c r="C4211"/>
      <c r="D4211"/>
      <c r="E4211" s="95"/>
      <c r="F4211" s="89"/>
      <c r="G4211" s="89"/>
      <c r="H4211" s="90"/>
    </row>
    <row r="4212" spans="2:8">
      <c r="B4212"/>
      <c r="C4212"/>
      <c r="D4212"/>
      <c r="E4212" s="95"/>
      <c r="F4212" s="89"/>
      <c r="G4212" s="89"/>
      <c r="H4212" s="88"/>
    </row>
    <row r="4213" spans="2:8">
      <c r="B4213"/>
      <c r="C4213"/>
      <c r="D4213"/>
      <c r="E4213" s="95"/>
      <c r="F4213" s="89"/>
      <c r="G4213" s="89"/>
      <c r="H4213" s="88"/>
    </row>
    <row r="4214" spans="2:8">
      <c r="B4214"/>
      <c r="C4214"/>
      <c r="D4214"/>
      <c r="E4214" s="95"/>
      <c r="F4214" s="89"/>
      <c r="G4214" s="89"/>
      <c r="H4214" s="88"/>
    </row>
    <row r="4215" spans="2:8">
      <c r="B4215"/>
      <c r="C4215"/>
      <c r="D4215"/>
      <c r="E4215" s="95"/>
      <c r="F4215" s="89"/>
      <c r="G4215" s="89"/>
      <c r="H4215" s="88"/>
    </row>
    <row r="4216" spans="2:8">
      <c r="B4216"/>
      <c r="C4216"/>
      <c r="D4216"/>
      <c r="E4216" s="95"/>
      <c r="F4216" s="89"/>
      <c r="G4216" s="89"/>
      <c r="H4216" s="88"/>
    </row>
    <row r="4217" spans="2:8">
      <c r="B4217"/>
      <c r="C4217"/>
      <c r="D4217"/>
      <c r="E4217" s="95"/>
      <c r="F4217" s="89"/>
      <c r="G4217" s="89"/>
      <c r="H4217" s="88"/>
    </row>
    <row r="4218" spans="2:8">
      <c r="B4218"/>
      <c r="C4218"/>
      <c r="D4218"/>
      <c r="E4218" s="95"/>
      <c r="F4218" s="89"/>
      <c r="G4218" s="89"/>
      <c r="H4218" s="88"/>
    </row>
    <row r="4219" spans="2:8">
      <c r="B4219"/>
      <c r="C4219"/>
      <c r="D4219"/>
      <c r="E4219" s="95"/>
      <c r="F4219" s="89"/>
      <c r="G4219" s="89"/>
      <c r="H4219" s="90"/>
    </row>
    <row r="4220" spans="2:8">
      <c r="B4220"/>
      <c r="C4220"/>
      <c r="D4220"/>
      <c r="E4220" s="95"/>
      <c r="F4220" s="89"/>
      <c r="G4220" s="89"/>
      <c r="H4220" s="88"/>
    </row>
    <row r="4221" spans="2:8">
      <c r="B4221"/>
      <c r="C4221"/>
      <c r="D4221"/>
      <c r="E4221" s="95"/>
      <c r="F4221" s="89"/>
      <c r="G4221" s="89"/>
      <c r="H4221" s="88"/>
    </row>
    <row r="4222" spans="2:8">
      <c r="B4222"/>
      <c r="C4222"/>
      <c r="D4222"/>
      <c r="E4222" s="95"/>
      <c r="F4222" s="89"/>
      <c r="G4222" s="89"/>
      <c r="H4222" s="88"/>
    </row>
    <row r="4223" spans="2:8">
      <c r="B4223"/>
      <c r="C4223"/>
      <c r="D4223"/>
      <c r="E4223" s="95"/>
      <c r="F4223" s="89"/>
      <c r="G4223" s="89"/>
      <c r="H4223" s="88"/>
    </row>
    <row r="4224" spans="2:8">
      <c r="B4224"/>
      <c r="C4224"/>
      <c r="D4224"/>
      <c r="E4224" s="95"/>
      <c r="F4224" s="89"/>
      <c r="G4224" s="89"/>
      <c r="H4224" s="88"/>
    </row>
    <row r="4225" spans="2:8">
      <c r="B4225"/>
      <c r="C4225"/>
      <c r="D4225"/>
      <c r="E4225" s="95"/>
      <c r="F4225" s="87"/>
      <c r="G4225" s="87"/>
      <c r="H4225" s="88"/>
    </row>
    <row r="4226" spans="2:8">
      <c r="B4226"/>
      <c r="C4226"/>
      <c r="D4226"/>
      <c r="E4226" s="95"/>
      <c r="F4226" s="89"/>
      <c r="G4226" s="89"/>
      <c r="H4226" s="88"/>
    </row>
    <row r="4227" spans="2:8">
      <c r="B4227"/>
      <c r="C4227"/>
      <c r="D4227"/>
      <c r="E4227" s="95"/>
      <c r="F4227" s="89"/>
      <c r="G4227" s="89"/>
      <c r="H4227" s="88"/>
    </row>
    <row r="4228" spans="2:8">
      <c r="B4228"/>
      <c r="C4228"/>
      <c r="D4228"/>
      <c r="E4228" s="95"/>
      <c r="F4228" s="89"/>
      <c r="G4228" s="89"/>
      <c r="H4228" s="88"/>
    </row>
    <row r="4229" spans="2:8">
      <c r="B4229"/>
      <c r="C4229"/>
      <c r="D4229"/>
      <c r="E4229" s="95"/>
      <c r="F4229" s="89"/>
      <c r="G4229" s="89"/>
      <c r="H4229" s="88"/>
    </row>
    <row r="4230" spans="2:8">
      <c r="B4230"/>
      <c r="C4230"/>
      <c r="D4230"/>
      <c r="E4230" s="95"/>
      <c r="F4230" s="89"/>
      <c r="G4230" s="89"/>
      <c r="H4230" s="88"/>
    </row>
    <row r="4231" spans="2:8">
      <c r="B4231"/>
      <c r="C4231"/>
      <c r="D4231"/>
      <c r="E4231" s="95"/>
      <c r="F4231" s="89"/>
      <c r="G4231" s="89"/>
      <c r="H4231" s="90"/>
    </row>
    <row r="4232" spans="2:8">
      <c r="B4232"/>
      <c r="C4232"/>
      <c r="D4232"/>
      <c r="E4232" s="95"/>
      <c r="F4232" s="89"/>
      <c r="G4232" s="89"/>
      <c r="H4232" s="88"/>
    </row>
    <row r="4233" spans="2:8">
      <c r="B4233"/>
      <c r="C4233"/>
      <c r="D4233"/>
      <c r="E4233" s="95"/>
      <c r="F4233" s="89"/>
      <c r="G4233" s="89"/>
      <c r="H4233" s="88"/>
    </row>
    <row r="4234" spans="2:8">
      <c r="B4234"/>
      <c r="C4234"/>
      <c r="D4234"/>
      <c r="E4234" s="95"/>
      <c r="F4234" s="89"/>
      <c r="G4234" s="89"/>
      <c r="H4234" s="88"/>
    </row>
    <row r="4235" spans="2:8">
      <c r="B4235"/>
      <c r="C4235"/>
      <c r="D4235"/>
      <c r="E4235" s="95"/>
      <c r="F4235" s="89"/>
      <c r="G4235" s="89"/>
      <c r="H4235" s="88"/>
    </row>
    <row r="4236" spans="2:8">
      <c r="B4236"/>
      <c r="C4236"/>
      <c r="D4236"/>
      <c r="E4236" s="95"/>
      <c r="F4236" s="89"/>
      <c r="G4236" s="89"/>
      <c r="H4236" s="88"/>
    </row>
    <row r="4237" spans="2:8">
      <c r="B4237"/>
      <c r="C4237"/>
      <c r="D4237"/>
      <c r="E4237" s="95"/>
      <c r="F4237" s="87"/>
      <c r="G4237" s="87"/>
      <c r="H4237" s="88"/>
    </row>
    <row r="4238" spans="2:8">
      <c r="B4238"/>
      <c r="C4238"/>
      <c r="D4238"/>
      <c r="E4238" s="95"/>
      <c r="F4238" s="87"/>
      <c r="G4238" s="87"/>
      <c r="H4238" s="88"/>
    </row>
    <row r="4239" spans="2:8">
      <c r="B4239"/>
      <c r="C4239"/>
      <c r="D4239"/>
      <c r="E4239" s="95"/>
      <c r="F4239" s="89"/>
      <c r="G4239" s="89"/>
      <c r="H4239" s="88"/>
    </row>
    <row r="4240" spans="2:8">
      <c r="B4240"/>
      <c r="C4240"/>
      <c r="D4240"/>
      <c r="E4240" s="95"/>
      <c r="F4240" s="87"/>
      <c r="G4240" s="87"/>
      <c r="H4240" s="88"/>
    </row>
    <row r="4241" spans="2:8">
      <c r="B4241"/>
      <c r="C4241"/>
      <c r="D4241"/>
      <c r="E4241" s="95"/>
      <c r="F4241" s="89"/>
      <c r="G4241" s="89"/>
      <c r="H4241" s="88"/>
    </row>
    <row r="4242" spans="2:8">
      <c r="B4242"/>
      <c r="C4242"/>
      <c r="D4242"/>
      <c r="E4242" s="95"/>
      <c r="F4242" s="89"/>
      <c r="G4242" s="89"/>
      <c r="H4242" s="88"/>
    </row>
    <row r="4243" spans="2:8">
      <c r="B4243"/>
      <c r="C4243"/>
      <c r="D4243"/>
      <c r="E4243" s="95"/>
      <c r="F4243" s="89"/>
      <c r="G4243" s="89"/>
      <c r="H4243" s="88"/>
    </row>
    <row r="4244" spans="2:8">
      <c r="B4244"/>
      <c r="C4244"/>
      <c r="D4244"/>
      <c r="E4244" s="95"/>
      <c r="F4244" s="87"/>
      <c r="G4244" s="87"/>
      <c r="H4244" s="88"/>
    </row>
    <row r="4245" spans="2:8">
      <c r="B4245"/>
      <c r="C4245"/>
      <c r="D4245"/>
      <c r="E4245" s="95"/>
      <c r="F4245" s="89"/>
      <c r="G4245" s="89"/>
      <c r="H4245" s="88"/>
    </row>
    <row r="4246" spans="2:8">
      <c r="B4246"/>
      <c r="C4246"/>
      <c r="D4246"/>
      <c r="E4246" s="95"/>
      <c r="F4246" s="87"/>
      <c r="G4246" s="87"/>
      <c r="H4246" s="88"/>
    </row>
    <row r="4247" spans="2:8">
      <c r="B4247"/>
      <c r="C4247"/>
      <c r="D4247"/>
      <c r="E4247" s="95"/>
      <c r="F4247" s="89"/>
      <c r="G4247" s="89"/>
      <c r="H4247" s="88"/>
    </row>
    <row r="4248" spans="2:8">
      <c r="B4248"/>
      <c r="C4248"/>
      <c r="D4248"/>
      <c r="E4248" s="95"/>
      <c r="F4248" s="89"/>
      <c r="G4248" s="89"/>
      <c r="H4248" s="88"/>
    </row>
    <row r="4249" spans="2:8">
      <c r="B4249"/>
      <c r="C4249"/>
      <c r="D4249"/>
      <c r="E4249" s="95"/>
      <c r="F4249" s="89"/>
      <c r="G4249" s="89"/>
      <c r="H4249" s="88"/>
    </row>
    <row r="4250" spans="2:8">
      <c r="B4250"/>
      <c r="C4250"/>
      <c r="D4250"/>
      <c r="E4250" s="95"/>
      <c r="F4250" s="87"/>
      <c r="G4250" s="87"/>
      <c r="H4250" s="88"/>
    </row>
    <row r="4251" spans="2:8">
      <c r="B4251"/>
      <c r="C4251"/>
      <c r="D4251"/>
      <c r="E4251" s="95"/>
      <c r="F4251" s="89"/>
      <c r="G4251" s="89"/>
      <c r="H4251" s="88"/>
    </row>
    <row r="4252" spans="2:8">
      <c r="B4252"/>
      <c r="C4252"/>
      <c r="D4252"/>
      <c r="E4252" s="95"/>
      <c r="F4252" s="89"/>
      <c r="G4252" s="89"/>
      <c r="H4252" s="88"/>
    </row>
    <row r="4253" spans="2:8">
      <c r="B4253"/>
      <c r="C4253"/>
      <c r="D4253"/>
      <c r="E4253" s="95"/>
      <c r="F4253" s="89"/>
      <c r="G4253" s="89"/>
      <c r="H4253" s="90"/>
    </row>
    <row r="4254" spans="2:8">
      <c r="B4254"/>
      <c r="C4254"/>
      <c r="D4254"/>
      <c r="E4254" s="95"/>
      <c r="F4254" s="89"/>
      <c r="G4254" s="89"/>
      <c r="H4254" s="88"/>
    </row>
    <row r="4255" spans="2:8">
      <c r="B4255"/>
      <c r="C4255"/>
      <c r="D4255"/>
      <c r="E4255" s="95"/>
      <c r="F4255" s="89"/>
      <c r="G4255" s="89"/>
      <c r="H4255" s="88"/>
    </row>
    <row r="4256" spans="2:8">
      <c r="B4256"/>
      <c r="C4256"/>
      <c r="D4256"/>
      <c r="E4256" s="95"/>
      <c r="F4256" s="89"/>
      <c r="G4256" s="89"/>
      <c r="H4256" s="88"/>
    </row>
    <row r="4257" spans="2:8">
      <c r="B4257"/>
      <c r="C4257"/>
      <c r="D4257"/>
      <c r="E4257" s="95"/>
      <c r="F4257" s="89"/>
      <c r="G4257" s="89"/>
      <c r="H4257" s="88"/>
    </row>
    <row r="4258" spans="2:8">
      <c r="B4258"/>
      <c r="C4258"/>
      <c r="D4258"/>
      <c r="E4258" s="95"/>
      <c r="F4258" s="89"/>
      <c r="G4258" s="89"/>
      <c r="H4258" s="88"/>
    </row>
    <row r="4259" spans="2:8">
      <c r="B4259"/>
      <c r="C4259"/>
      <c r="D4259"/>
      <c r="E4259" s="95"/>
      <c r="F4259" s="89"/>
      <c r="G4259" s="89"/>
      <c r="H4259" s="88"/>
    </row>
    <row r="4260" spans="2:8">
      <c r="B4260"/>
      <c r="C4260"/>
      <c r="D4260"/>
      <c r="E4260" s="95"/>
      <c r="F4260" s="89"/>
      <c r="G4260" s="89"/>
      <c r="H4260" s="88"/>
    </row>
    <row r="4261" spans="2:8">
      <c r="B4261"/>
      <c r="C4261"/>
      <c r="D4261"/>
      <c r="E4261" s="95"/>
      <c r="F4261" s="89"/>
      <c r="G4261" s="89"/>
      <c r="H4261" s="90"/>
    </row>
    <row r="4262" spans="2:8">
      <c r="B4262"/>
      <c r="C4262"/>
      <c r="D4262"/>
      <c r="E4262" s="95"/>
      <c r="F4262" s="89"/>
      <c r="G4262" s="89"/>
      <c r="H4262" s="88"/>
    </row>
    <row r="4263" spans="2:8">
      <c r="B4263"/>
      <c r="C4263"/>
      <c r="D4263"/>
      <c r="E4263" s="95"/>
      <c r="F4263" s="89"/>
      <c r="G4263" s="89"/>
      <c r="H4263" s="88"/>
    </row>
    <row r="4264" spans="2:8">
      <c r="B4264"/>
      <c r="C4264"/>
      <c r="D4264"/>
      <c r="E4264" s="95"/>
      <c r="F4264" s="87"/>
      <c r="G4264" s="87"/>
      <c r="H4264" s="88"/>
    </row>
    <row r="4265" spans="2:8">
      <c r="B4265"/>
      <c r="C4265"/>
      <c r="D4265"/>
      <c r="E4265" s="95"/>
      <c r="F4265" s="89"/>
      <c r="G4265" s="89"/>
      <c r="H4265" s="88"/>
    </row>
    <row r="4266" spans="2:8">
      <c r="B4266"/>
      <c r="C4266"/>
      <c r="D4266"/>
      <c r="E4266" s="95"/>
      <c r="F4266" s="87"/>
      <c r="G4266" s="87"/>
      <c r="H4266" s="88"/>
    </row>
    <row r="4267" spans="2:8">
      <c r="B4267"/>
      <c r="C4267"/>
      <c r="D4267"/>
      <c r="E4267" s="95"/>
      <c r="F4267" s="89"/>
      <c r="G4267" s="89"/>
      <c r="H4267" s="90"/>
    </row>
    <row r="4268" spans="2:8">
      <c r="B4268"/>
      <c r="C4268"/>
      <c r="D4268"/>
      <c r="E4268" s="95"/>
      <c r="F4268" s="89"/>
      <c r="G4268" s="89"/>
      <c r="H4268" s="88"/>
    </row>
    <row r="4269" spans="2:8">
      <c r="B4269"/>
      <c r="C4269"/>
      <c r="D4269"/>
      <c r="E4269" s="95"/>
      <c r="F4269" s="87"/>
      <c r="G4269" s="87"/>
      <c r="H4269" s="88"/>
    </row>
    <row r="4270" spans="2:8">
      <c r="B4270"/>
      <c r="C4270"/>
      <c r="D4270"/>
      <c r="E4270" s="95"/>
      <c r="F4270" s="89"/>
      <c r="G4270" s="89"/>
      <c r="H4270" s="90"/>
    </row>
    <row r="4271" spans="2:8">
      <c r="B4271"/>
      <c r="C4271"/>
      <c r="D4271"/>
      <c r="E4271" s="95"/>
      <c r="F4271" s="87"/>
      <c r="G4271" s="87"/>
      <c r="H4271" s="88"/>
    </row>
    <row r="4272" spans="2:8">
      <c r="B4272"/>
      <c r="C4272"/>
      <c r="D4272"/>
      <c r="E4272" s="95"/>
      <c r="F4272" s="87"/>
      <c r="G4272" s="87"/>
      <c r="H4272" s="88"/>
    </row>
    <row r="4273" spans="2:11">
      <c r="B4273"/>
      <c r="C4273"/>
      <c r="D4273"/>
      <c r="E4273" s="95"/>
      <c r="F4273" s="87"/>
      <c r="G4273" s="87"/>
      <c r="H4273" s="88"/>
    </row>
    <row r="4274" spans="2:11">
      <c r="B4274"/>
      <c r="C4274"/>
      <c r="D4274"/>
      <c r="E4274" s="95"/>
      <c r="F4274" s="89"/>
      <c r="G4274" s="89"/>
      <c r="H4274" s="88"/>
    </row>
    <row r="4275" spans="2:11">
      <c r="B4275"/>
      <c r="C4275"/>
      <c r="D4275"/>
      <c r="E4275" s="95"/>
      <c r="F4275" s="89"/>
      <c r="G4275" s="89"/>
      <c r="H4275" s="88"/>
    </row>
    <row r="4276" spans="2:11">
      <c r="B4276"/>
      <c r="C4276"/>
      <c r="D4276"/>
      <c r="E4276" s="95"/>
      <c r="F4276" s="89"/>
      <c r="G4276" s="89"/>
      <c r="H4276" s="88"/>
    </row>
    <row r="4277" spans="2:11">
      <c r="B4277"/>
      <c r="C4277"/>
      <c r="D4277"/>
      <c r="E4277" s="95"/>
      <c r="F4277" s="89"/>
      <c r="G4277" s="89"/>
      <c r="H4277" s="88"/>
    </row>
    <row r="4278" spans="2:11">
      <c r="B4278"/>
      <c r="C4278"/>
      <c r="D4278"/>
      <c r="E4278" s="95"/>
      <c r="F4278" s="89"/>
      <c r="G4278" s="89"/>
      <c r="H4278" s="88"/>
      <c r="K4278" s="9"/>
    </row>
    <row r="4279" spans="2:11">
      <c r="B4279"/>
      <c r="C4279"/>
      <c r="D4279"/>
      <c r="E4279" s="95"/>
      <c r="F4279" s="89"/>
      <c r="G4279" s="89"/>
      <c r="H4279" s="90"/>
    </row>
    <row r="4280" spans="2:11">
      <c r="B4280"/>
      <c r="C4280"/>
      <c r="D4280"/>
      <c r="E4280" s="95"/>
      <c r="F4280" s="89"/>
      <c r="G4280" s="89"/>
      <c r="H4280" s="88"/>
    </row>
    <row r="4281" spans="2:11">
      <c r="B4281"/>
      <c r="C4281"/>
      <c r="D4281"/>
      <c r="E4281" s="95"/>
      <c r="F4281" s="89"/>
      <c r="G4281" s="89"/>
      <c r="H4281" s="88"/>
    </row>
    <row r="4282" spans="2:11">
      <c r="B4282"/>
      <c r="C4282"/>
      <c r="D4282"/>
      <c r="E4282" s="95"/>
      <c r="F4282" s="87"/>
      <c r="G4282" s="87"/>
      <c r="H4282" s="88"/>
    </row>
    <row r="4283" spans="2:11">
      <c r="B4283"/>
      <c r="C4283"/>
      <c r="D4283"/>
      <c r="E4283" s="95"/>
      <c r="F4283" s="89"/>
      <c r="G4283" s="89"/>
      <c r="H4283" s="88"/>
      <c r="K4283" s="9"/>
    </row>
    <row r="4284" spans="2:11">
      <c r="B4284"/>
      <c r="C4284"/>
      <c r="D4284"/>
      <c r="E4284" s="95"/>
      <c r="F4284" s="89"/>
      <c r="G4284" s="89"/>
      <c r="H4284" s="88"/>
    </row>
    <row r="4285" spans="2:11">
      <c r="B4285"/>
      <c r="C4285"/>
      <c r="D4285"/>
      <c r="E4285" s="95"/>
      <c r="F4285" s="89"/>
      <c r="G4285" s="89"/>
      <c r="H4285" s="88"/>
    </row>
    <row r="4286" spans="2:11">
      <c r="B4286"/>
      <c r="C4286"/>
      <c r="D4286"/>
      <c r="E4286" s="95"/>
      <c r="F4286" s="89"/>
      <c r="G4286" s="89"/>
      <c r="H4286" s="90"/>
    </row>
    <row r="4287" spans="2:11">
      <c r="B4287"/>
      <c r="C4287"/>
      <c r="D4287"/>
      <c r="E4287" s="95"/>
      <c r="F4287" s="50"/>
      <c r="G4287" s="50"/>
      <c r="H4287" s="21"/>
    </row>
    <row r="4288" spans="2:11">
      <c r="B4288"/>
      <c r="C4288"/>
      <c r="D4288"/>
      <c r="E4288" s="95"/>
      <c r="F4288" s="50"/>
      <c r="G4288" s="50"/>
      <c r="H4288" s="50"/>
    </row>
    <row r="4289" spans="2:11">
      <c r="B4289"/>
      <c r="C4289"/>
      <c r="D4289"/>
      <c r="E4289" s="95"/>
      <c r="F4289" s="87"/>
      <c r="G4289" s="87"/>
      <c r="H4289" s="88"/>
    </row>
    <row r="4290" spans="2:11">
      <c r="B4290"/>
      <c r="C4290"/>
      <c r="D4290"/>
      <c r="E4290" s="95"/>
      <c r="F4290" s="50"/>
      <c r="G4290" s="50"/>
      <c r="H4290" s="21"/>
      <c r="K4290" s="9"/>
    </row>
    <row r="4291" spans="2:11">
      <c r="B4291"/>
      <c r="C4291"/>
      <c r="D4291"/>
      <c r="E4291" s="95"/>
      <c r="F4291" s="87"/>
      <c r="G4291" s="87"/>
      <c r="H4291" s="88"/>
    </row>
    <row r="4292" spans="2:11">
      <c r="B4292"/>
      <c r="C4292"/>
      <c r="D4292"/>
      <c r="E4292" s="95"/>
      <c r="F4292" s="50"/>
      <c r="G4292" s="50"/>
      <c r="H4292" s="21"/>
    </row>
    <row r="4293" spans="2:11">
      <c r="B4293"/>
      <c r="C4293"/>
      <c r="D4293"/>
      <c r="E4293" s="95"/>
      <c r="F4293" s="50"/>
      <c r="G4293" s="50"/>
      <c r="H4293" s="21"/>
    </row>
    <row r="4294" spans="2:11">
      <c r="B4294"/>
      <c r="C4294"/>
      <c r="D4294"/>
      <c r="E4294" s="95"/>
      <c r="F4294" s="87"/>
      <c r="G4294" s="87"/>
      <c r="H4294" s="88"/>
      <c r="K4294" s="9"/>
    </row>
    <row r="4295" spans="2:11">
      <c r="B4295"/>
      <c r="C4295"/>
      <c r="D4295"/>
      <c r="E4295" s="95"/>
      <c r="F4295" s="87"/>
      <c r="G4295" s="87"/>
      <c r="H4295" s="88"/>
    </row>
    <row r="4296" spans="2:11">
      <c r="B4296"/>
      <c r="C4296"/>
      <c r="D4296"/>
      <c r="E4296" s="95"/>
      <c r="F4296" s="50"/>
      <c r="G4296" s="50"/>
      <c r="H4296" s="21"/>
    </row>
    <row r="4297" spans="2:11">
      <c r="B4297"/>
      <c r="C4297"/>
      <c r="D4297"/>
      <c r="E4297" s="95"/>
      <c r="F4297" s="87"/>
      <c r="G4297" s="87"/>
      <c r="H4297" s="88"/>
    </row>
    <row r="4298" spans="2:11">
      <c r="B4298"/>
      <c r="C4298"/>
      <c r="D4298"/>
      <c r="E4298" s="95"/>
      <c r="F4298" s="50"/>
      <c r="G4298" s="50"/>
      <c r="H4298" s="21"/>
    </row>
    <row r="4299" spans="2:11">
      <c r="B4299"/>
      <c r="C4299"/>
      <c r="D4299"/>
      <c r="E4299" s="95"/>
      <c r="F4299" s="87"/>
      <c r="G4299" s="87"/>
      <c r="H4299" s="88"/>
      <c r="K4299" s="9"/>
    </row>
    <row r="4300" spans="2:11">
      <c r="B4300"/>
      <c r="C4300"/>
      <c r="D4300"/>
      <c r="E4300" s="95"/>
      <c r="F4300" s="50"/>
      <c r="G4300" s="50"/>
      <c r="H4300" s="21"/>
    </row>
    <row r="4301" spans="2:11">
      <c r="B4301"/>
      <c r="C4301"/>
      <c r="D4301"/>
      <c r="E4301" s="95"/>
      <c r="F4301" s="87"/>
      <c r="G4301" s="87"/>
      <c r="H4301" s="88"/>
    </row>
    <row r="4302" spans="2:11">
      <c r="B4302"/>
      <c r="C4302"/>
      <c r="D4302"/>
      <c r="E4302" s="95"/>
      <c r="F4302" s="87"/>
      <c r="G4302" s="87"/>
      <c r="H4302" s="88"/>
    </row>
    <row r="4303" spans="2:11">
      <c r="B4303"/>
      <c r="C4303"/>
      <c r="D4303"/>
      <c r="E4303" s="95"/>
      <c r="F4303" s="87"/>
      <c r="G4303" s="87"/>
      <c r="H4303" s="88"/>
    </row>
    <row r="4304" spans="2:11">
      <c r="B4304"/>
      <c r="C4304"/>
      <c r="D4304"/>
      <c r="E4304" s="95"/>
      <c r="F4304" s="50"/>
      <c r="G4304" s="50"/>
      <c r="H4304" s="21"/>
    </row>
    <row r="4305" spans="1:8">
      <c r="B4305"/>
      <c r="C4305"/>
      <c r="D4305"/>
      <c r="E4305" s="95"/>
      <c r="F4305" s="87"/>
      <c r="G4305" s="87"/>
      <c r="H4305" s="88"/>
    </row>
    <row r="4306" spans="1:8">
      <c r="B4306"/>
      <c r="C4306"/>
      <c r="D4306"/>
      <c r="E4306" s="95"/>
      <c r="F4306" s="50"/>
      <c r="G4306" s="50"/>
      <c r="H4306" s="21"/>
    </row>
    <row r="4307" spans="1:8">
      <c r="B4307"/>
      <c r="C4307"/>
      <c r="D4307"/>
      <c r="E4307" s="95"/>
      <c r="F4307" s="87"/>
      <c r="G4307" s="87"/>
      <c r="H4307" s="88"/>
    </row>
    <row r="4308" spans="1:8">
      <c r="B4308"/>
      <c r="C4308"/>
      <c r="D4308"/>
      <c r="E4308" s="95"/>
      <c r="F4308" s="50"/>
      <c r="G4308" s="50"/>
      <c r="H4308" s="21"/>
    </row>
    <row r="4309" spans="1:8">
      <c r="B4309"/>
      <c r="C4309"/>
      <c r="D4309"/>
      <c r="E4309" s="95"/>
      <c r="F4309" s="56"/>
      <c r="G4309" s="56"/>
      <c r="H4309" s="21"/>
    </row>
    <row r="4310" spans="1:8">
      <c r="B4310"/>
      <c r="C4310"/>
      <c r="D4310"/>
      <c r="E4310" s="95"/>
      <c r="F4310" s="50"/>
      <c r="G4310" s="50"/>
      <c r="H4310" s="21"/>
    </row>
    <row r="4311" spans="1:8">
      <c r="B4311"/>
      <c r="C4311"/>
      <c r="D4311"/>
      <c r="E4311" s="95"/>
      <c r="F4311" s="87"/>
      <c r="G4311" s="87"/>
      <c r="H4311" s="88"/>
    </row>
    <row r="4312" spans="1:8">
      <c r="B4312"/>
      <c r="C4312"/>
      <c r="D4312"/>
      <c r="E4312" s="95"/>
      <c r="F4312" s="87"/>
      <c r="G4312" s="87"/>
      <c r="H4312" s="88"/>
    </row>
    <row r="4313" spans="1:8">
      <c r="A4313" s="95"/>
      <c r="B4313"/>
      <c r="C4313"/>
      <c r="D4313"/>
      <c r="E4313" s="95"/>
      <c r="F4313" s="89"/>
      <c r="G4313" s="89"/>
      <c r="H4313"/>
    </row>
    <row r="4314" spans="1:8">
      <c r="B4314"/>
      <c r="C4314"/>
      <c r="D4314"/>
      <c r="E4314" s="95"/>
      <c r="F4314" s="50"/>
      <c r="G4314" s="50"/>
      <c r="H4314" s="21"/>
    </row>
    <row r="4315" spans="1:8">
      <c r="B4315"/>
      <c r="C4315"/>
      <c r="D4315"/>
      <c r="E4315" s="95"/>
      <c r="F4315" s="50"/>
      <c r="G4315" s="50"/>
      <c r="H4315" s="21"/>
    </row>
    <row r="4316" spans="1:8">
      <c r="B4316"/>
      <c r="C4316"/>
      <c r="D4316"/>
      <c r="E4316" s="95"/>
      <c r="F4316" s="50"/>
      <c r="G4316" s="50"/>
      <c r="H4316" s="21"/>
    </row>
    <row r="4317" spans="1:8">
      <c r="B4317"/>
      <c r="C4317"/>
      <c r="D4317"/>
      <c r="E4317" s="95"/>
      <c r="F4317" s="50"/>
      <c r="G4317" s="50"/>
      <c r="H4317" s="21"/>
    </row>
    <row r="4318" spans="1:8">
      <c r="B4318"/>
      <c r="C4318"/>
      <c r="D4318"/>
      <c r="E4318" s="95"/>
      <c r="F4318" s="87"/>
      <c r="G4318" s="87"/>
      <c r="H4318" s="88"/>
    </row>
    <row r="4319" spans="1:8">
      <c r="B4319"/>
      <c r="C4319"/>
      <c r="D4319"/>
      <c r="E4319" s="95"/>
      <c r="F4319" s="87"/>
      <c r="G4319" s="87"/>
      <c r="H4319" s="88"/>
    </row>
    <row r="4320" spans="1:8">
      <c r="B4320"/>
      <c r="C4320"/>
      <c r="D4320"/>
      <c r="E4320" s="95"/>
      <c r="F4320" s="50"/>
      <c r="G4320" s="50"/>
      <c r="H4320" s="21"/>
    </row>
    <row r="4321" spans="2:11">
      <c r="B4321"/>
      <c r="C4321"/>
      <c r="D4321"/>
      <c r="E4321" s="95"/>
      <c r="F4321" s="56"/>
      <c r="G4321" s="56"/>
      <c r="H4321" s="21"/>
    </row>
    <row r="4322" spans="2:11">
      <c r="B4322"/>
      <c r="C4322"/>
      <c r="D4322"/>
      <c r="E4322" s="95"/>
      <c r="F4322" s="50"/>
      <c r="G4322" s="50"/>
      <c r="H4322" s="21"/>
    </row>
    <row r="4323" spans="2:11">
      <c r="B4323"/>
      <c r="C4323"/>
      <c r="D4323"/>
      <c r="E4323" s="95"/>
      <c r="F4323" s="89"/>
      <c r="G4323" s="89"/>
      <c r="H4323" s="21"/>
    </row>
    <row r="4324" spans="2:11">
      <c r="B4324"/>
      <c r="C4324"/>
      <c r="D4324"/>
      <c r="E4324" s="95"/>
      <c r="F4324" s="87"/>
      <c r="G4324" s="87"/>
      <c r="H4324" s="88"/>
    </row>
    <row r="4325" spans="2:11">
      <c r="B4325"/>
      <c r="C4325"/>
      <c r="D4325"/>
      <c r="E4325" s="95"/>
      <c r="F4325" s="98"/>
      <c r="G4325" s="98"/>
      <c r="H4325" s="21"/>
    </row>
    <row r="4326" spans="2:11">
      <c r="B4326"/>
      <c r="C4326"/>
      <c r="D4326"/>
      <c r="E4326" s="95"/>
      <c r="F4326" s="99"/>
      <c r="G4326" s="99"/>
      <c r="H4326" s="90"/>
    </row>
    <row r="4327" spans="2:11">
      <c r="B4327"/>
      <c r="C4327"/>
      <c r="D4327"/>
      <c r="E4327" s="95"/>
      <c r="F4327" s="100"/>
      <c r="G4327" s="100"/>
      <c r="H4327" s="88"/>
      <c r="K4327" s="9"/>
    </row>
    <row r="4328" spans="2:11">
      <c r="B4328"/>
      <c r="C4328"/>
      <c r="D4328"/>
      <c r="E4328" s="95"/>
      <c r="F4328" s="87"/>
      <c r="G4328" s="87"/>
      <c r="H4328" s="88"/>
    </row>
    <row r="4329" spans="2:11">
      <c r="B4329"/>
      <c r="C4329"/>
      <c r="D4329"/>
      <c r="E4329" s="95"/>
      <c r="F4329" s="50"/>
      <c r="G4329" s="50"/>
      <c r="H4329" s="21"/>
    </row>
    <row r="4330" spans="2:11">
      <c r="B4330"/>
      <c r="C4330"/>
      <c r="D4330"/>
      <c r="E4330" s="95"/>
      <c r="F4330" s="56"/>
      <c r="G4330" s="56"/>
      <c r="H4330" s="21"/>
    </row>
    <row r="4331" spans="2:11">
      <c r="B4331"/>
      <c r="C4331"/>
      <c r="D4331"/>
      <c r="E4331" s="95"/>
      <c r="F4331" s="87"/>
      <c r="G4331" s="87"/>
      <c r="H4331" s="88"/>
    </row>
    <row r="4332" spans="2:11">
      <c r="B4332"/>
      <c r="C4332"/>
      <c r="D4332"/>
      <c r="E4332" s="95"/>
      <c r="F4332" s="50"/>
      <c r="G4332" s="50"/>
      <c r="H4332" s="21"/>
    </row>
    <row r="4333" spans="2:11">
      <c r="B4333"/>
      <c r="C4333"/>
      <c r="D4333"/>
      <c r="E4333" s="95"/>
      <c r="F4333" s="87"/>
      <c r="G4333" s="87"/>
      <c r="H4333" s="88"/>
    </row>
    <row r="4334" spans="2:11">
      <c r="B4334"/>
      <c r="C4334"/>
      <c r="D4334"/>
      <c r="E4334" s="95"/>
      <c r="F4334" s="89"/>
      <c r="G4334" s="89"/>
      <c r="H4334"/>
      <c r="K4334" s="9"/>
    </row>
    <row r="4335" spans="2:11">
      <c r="B4335"/>
      <c r="C4335"/>
      <c r="D4335"/>
      <c r="E4335" s="95"/>
      <c r="F4335" s="87"/>
      <c r="G4335" s="87"/>
      <c r="H4335" s="88"/>
    </row>
    <row r="4336" spans="2:11">
      <c r="B4336"/>
      <c r="C4336"/>
      <c r="D4336"/>
      <c r="E4336" s="95"/>
      <c r="F4336" s="50"/>
      <c r="G4336" s="50"/>
      <c r="H4336" s="21"/>
    </row>
    <row r="4337" spans="2:11">
      <c r="B4337"/>
      <c r="C4337"/>
      <c r="D4337"/>
      <c r="E4337" s="95"/>
      <c r="F4337" s="50"/>
      <c r="G4337" s="50"/>
      <c r="H4337" s="21"/>
    </row>
    <row r="4338" spans="2:11">
      <c r="B4338"/>
      <c r="C4338"/>
      <c r="D4338"/>
      <c r="E4338" s="95"/>
      <c r="F4338" s="87"/>
      <c r="G4338" s="87"/>
      <c r="H4338" s="90"/>
    </row>
    <row r="4339" spans="2:11">
      <c r="B4339"/>
      <c r="C4339"/>
      <c r="D4339"/>
      <c r="E4339" s="95"/>
      <c r="F4339" s="87"/>
      <c r="G4339" s="87"/>
      <c r="H4339" s="88"/>
    </row>
    <row r="4340" spans="2:11">
      <c r="B4340"/>
      <c r="C4340"/>
      <c r="D4340"/>
      <c r="E4340" s="95"/>
      <c r="F4340" s="87"/>
      <c r="G4340" s="87"/>
      <c r="H4340" s="88"/>
    </row>
    <row r="4341" spans="2:11">
      <c r="B4341"/>
      <c r="C4341"/>
      <c r="D4341"/>
      <c r="E4341" s="95"/>
      <c r="F4341" s="50"/>
      <c r="G4341" s="50"/>
      <c r="H4341" s="21"/>
    </row>
    <row r="4342" spans="2:11">
      <c r="B4342"/>
      <c r="C4342"/>
      <c r="D4342"/>
      <c r="E4342" s="95"/>
      <c r="F4342" s="87"/>
      <c r="G4342" s="87"/>
      <c r="H4342" s="88"/>
      <c r="K4342" s="9"/>
    </row>
    <row r="4343" spans="2:11">
      <c r="B4343"/>
      <c r="C4343"/>
      <c r="D4343"/>
      <c r="E4343" s="95"/>
      <c r="F4343" s="50"/>
      <c r="G4343" s="50"/>
      <c r="H4343" s="21"/>
    </row>
    <row r="4344" spans="2:11">
      <c r="B4344"/>
      <c r="C4344"/>
      <c r="D4344"/>
      <c r="E4344" s="95"/>
      <c r="F4344" s="50"/>
      <c r="G4344" s="50"/>
      <c r="H4344" s="21"/>
      <c r="K4344" s="9"/>
    </row>
    <row r="4345" spans="2:11">
      <c r="B4345"/>
      <c r="C4345"/>
      <c r="D4345"/>
      <c r="E4345" s="95"/>
      <c r="F4345" s="87"/>
      <c r="G4345" s="87"/>
      <c r="H4345" s="88"/>
    </row>
    <row r="4346" spans="2:11">
      <c r="B4346"/>
      <c r="C4346"/>
      <c r="D4346"/>
      <c r="E4346" s="95"/>
      <c r="F4346" s="87"/>
      <c r="G4346" s="87"/>
      <c r="H4346" s="88"/>
      <c r="K4346" s="9"/>
    </row>
    <row r="4347" spans="2:11">
      <c r="B4347"/>
      <c r="C4347"/>
      <c r="D4347"/>
      <c r="E4347" s="95"/>
      <c r="F4347" s="87"/>
      <c r="G4347" s="87"/>
      <c r="H4347" s="88"/>
    </row>
    <row r="4348" spans="2:11">
      <c r="B4348"/>
      <c r="C4348"/>
      <c r="D4348"/>
      <c r="E4348" s="95"/>
      <c r="F4348" s="50"/>
      <c r="G4348" s="50"/>
      <c r="H4348" s="21"/>
    </row>
    <row r="4349" spans="2:11">
      <c r="B4349"/>
      <c r="C4349"/>
      <c r="D4349"/>
      <c r="E4349" s="95"/>
      <c r="F4349" s="50"/>
      <c r="G4349" s="50"/>
      <c r="H4349" s="21"/>
    </row>
    <row r="4350" spans="2:11">
      <c r="B4350"/>
      <c r="C4350"/>
      <c r="D4350"/>
      <c r="E4350" s="95"/>
      <c r="F4350" s="87"/>
      <c r="G4350" s="87"/>
      <c r="H4350" s="88"/>
      <c r="K4350" s="9"/>
    </row>
    <row r="4351" spans="2:11">
      <c r="B4351"/>
      <c r="C4351"/>
      <c r="D4351"/>
      <c r="E4351" s="95"/>
      <c r="F4351" s="50"/>
      <c r="G4351" s="50"/>
      <c r="H4351" s="21"/>
    </row>
    <row r="4352" spans="2:11">
      <c r="B4352"/>
      <c r="C4352"/>
      <c r="D4352"/>
      <c r="E4352" s="95"/>
      <c r="F4352" s="50"/>
      <c r="G4352" s="50"/>
      <c r="H4352" s="21"/>
    </row>
    <row r="4353" spans="2:11">
      <c r="B4353"/>
      <c r="C4353"/>
      <c r="D4353"/>
      <c r="E4353" s="95"/>
      <c r="F4353" s="87"/>
      <c r="G4353" s="87"/>
      <c r="H4353" s="88"/>
    </row>
    <row r="4354" spans="2:11">
      <c r="B4354"/>
      <c r="C4354"/>
      <c r="D4354"/>
      <c r="E4354" s="95"/>
      <c r="F4354" s="50"/>
      <c r="G4354" s="50"/>
      <c r="H4354" s="21"/>
    </row>
    <row r="4355" spans="2:11">
      <c r="B4355"/>
      <c r="C4355"/>
      <c r="D4355"/>
      <c r="E4355" s="95"/>
      <c r="F4355" s="50"/>
      <c r="G4355" s="50"/>
      <c r="H4355" s="21"/>
    </row>
    <row r="4356" spans="2:11">
      <c r="B4356"/>
      <c r="C4356"/>
      <c r="D4356"/>
      <c r="E4356" s="95"/>
      <c r="F4356" s="50"/>
      <c r="G4356" s="50"/>
      <c r="H4356" s="21"/>
    </row>
    <row r="4357" spans="2:11">
      <c r="B4357"/>
      <c r="C4357"/>
      <c r="D4357"/>
      <c r="E4357" s="95"/>
      <c r="F4357" s="87"/>
      <c r="G4357" s="87"/>
      <c r="H4357" s="88"/>
    </row>
    <row r="4358" spans="2:11">
      <c r="B4358"/>
      <c r="C4358"/>
      <c r="D4358"/>
      <c r="E4358" s="95"/>
      <c r="F4358" s="50"/>
      <c r="G4358" s="50"/>
      <c r="H4358" s="21"/>
    </row>
    <row r="4359" spans="2:11">
      <c r="B4359"/>
      <c r="C4359"/>
      <c r="D4359"/>
      <c r="E4359" s="95"/>
      <c r="F4359" s="87"/>
      <c r="G4359" s="87"/>
      <c r="H4359" s="88"/>
      <c r="K4359" s="9"/>
    </row>
    <row r="4360" spans="2:11">
      <c r="B4360"/>
      <c r="C4360"/>
      <c r="D4360"/>
      <c r="E4360" s="95"/>
      <c r="F4360" s="50"/>
      <c r="G4360" s="50"/>
      <c r="H4360" s="21"/>
    </row>
    <row r="4361" spans="2:11">
      <c r="B4361"/>
      <c r="C4361"/>
      <c r="D4361"/>
      <c r="E4361" s="95"/>
      <c r="F4361" s="50"/>
      <c r="G4361" s="50"/>
      <c r="H4361" s="21"/>
      <c r="K4361" s="9"/>
    </row>
    <row r="4362" spans="2:11">
      <c r="B4362"/>
      <c r="C4362"/>
      <c r="D4362"/>
      <c r="E4362" s="95"/>
      <c r="F4362" s="50"/>
      <c r="G4362" s="50"/>
      <c r="H4362" s="21"/>
    </row>
    <row r="4363" spans="2:11">
      <c r="B4363"/>
      <c r="C4363"/>
      <c r="D4363"/>
      <c r="E4363" s="95"/>
      <c r="F4363" s="50"/>
      <c r="G4363" s="50"/>
      <c r="H4363" s="21"/>
      <c r="K4363" s="9"/>
    </row>
    <row r="4364" spans="2:11">
      <c r="B4364"/>
      <c r="C4364"/>
      <c r="D4364"/>
      <c r="E4364" s="95"/>
      <c r="F4364" s="87"/>
      <c r="G4364" s="87"/>
      <c r="H4364" s="88"/>
    </row>
    <row r="4365" spans="2:11">
      <c r="B4365"/>
      <c r="C4365"/>
      <c r="D4365"/>
      <c r="E4365" s="95"/>
      <c r="F4365" s="50"/>
      <c r="G4365" s="50"/>
      <c r="H4365" s="21"/>
    </row>
    <row r="4366" spans="2:11">
      <c r="B4366"/>
      <c r="C4366"/>
      <c r="D4366"/>
      <c r="E4366" s="95"/>
      <c r="F4366" s="50"/>
      <c r="G4366" s="50"/>
      <c r="H4366" s="21"/>
    </row>
    <row r="4367" spans="2:11">
      <c r="B4367"/>
      <c r="C4367"/>
      <c r="D4367"/>
      <c r="E4367" s="95"/>
      <c r="F4367" s="87"/>
      <c r="G4367" s="87"/>
      <c r="H4367" s="88"/>
    </row>
    <row r="4368" spans="2:11">
      <c r="B4368"/>
      <c r="C4368"/>
      <c r="D4368"/>
      <c r="E4368" s="95"/>
      <c r="F4368" s="87"/>
      <c r="G4368" s="87"/>
      <c r="H4368" s="88"/>
    </row>
    <row r="4369" spans="2:11">
      <c r="B4369"/>
      <c r="C4369"/>
      <c r="D4369"/>
      <c r="E4369" s="95"/>
      <c r="F4369" s="50"/>
      <c r="G4369" s="50"/>
      <c r="H4369" s="21"/>
    </row>
    <row r="4370" spans="2:11">
      <c r="B4370"/>
      <c r="C4370"/>
      <c r="D4370"/>
      <c r="E4370" s="95"/>
      <c r="F4370" s="50"/>
      <c r="G4370" s="50"/>
      <c r="H4370" s="21"/>
    </row>
    <row r="4371" spans="2:11">
      <c r="B4371"/>
      <c r="C4371"/>
      <c r="D4371"/>
      <c r="E4371" s="95"/>
      <c r="F4371" s="50"/>
      <c r="G4371" s="50"/>
      <c r="H4371" s="21"/>
    </row>
    <row r="4372" spans="2:11">
      <c r="B4372"/>
      <c r="C4372"/>
      <c r="D4372"/>
      <c r="E4372" s="95"/>
      <c r="F4372" s="50"/>
      <c r="G4372" s="50"/>
      <c r="H4372" s="21"/>
    </row>
    <row r="4373" spans="2:11">
      <c r="B4373"/>
      <c r="C4373"/>
      <c r="D4373"/>
      <c r="E4373" s="95"/>
      <c r="F4373" s="50"/>
      <c r="G4373" s="50"/>
      <c r="H4373" s="21"/>
    </row>
    <row r="4374" spans="2:11">
      <c r="B4374"/>
      <c r="C4374"/>
      <c r="D4374"/>
      <c r="E4374" s="95"/>
      <c r="F4374" s="87"/>
      <c r="G4374" s="87"/>
      <c r="H4374" s="88"/>
    </row>
    <row r="4375" spans="2:11">
      <c r="B4375"/>
      <c r="C4375"/>
      <c r="D4375"/>
      <c r="E4375" s="95"/>
      <c r="F4375" s="50"/>
      <c r="G4375" s="50"/>
      <c r="H4375" s="21"/>
    </row>
    <row r="4376" spans="2:11">
      <c r="B4376"/>
      <c r="C4376"/>
      <c r="D4376"/>
      <c r="E4376" s="95"/>
      <c r="F4376" s="50"/>
      <c r="G4376" s="50"/>
      <c r="H4376" s="21"/>
    </row>
    <row r="4377" spans="2:11">
      <c r="B4377"/>
      <c r="C4377"/>
      <c r="D4377"/>
      <c r="E4377" s="95"/>
      <c r="F4377" s="87"/>
      <c r="G4377" s="87"/>
      <c r="H4377" s="88"/>
      <c r="K4377" s="9"/>
    </row>
    <row r="4378" spans="2:11">
      <c r="B4378"/>
      <c r="C4378"/>
      <c r="D4378"/>
      <c r="E4378" s="95"/>
      <c r="F4378" s="87"/>
      <c r="G4378" s="87"/>
      <c r="H4378" s="88"/>
    </row>
    <row r="4379" spans="2:11">
      <c r="B4379"/>
      <c r="C4379"/>
      <c r="D4379"/>
      <c r="E4379" s="95"/>
      <c r="F4379" s="50"/>
      <c r="G4379" s="50"/>
      <c r="H4379" s="21"/>
    </row>
    <row r="4380" spans="2:11">
      <c r="B4380"/>
      <c r="C4380"/>
      <c r="D4380"/>
      <c r="E4380" s="95"/>
      <c r="F4380" s="50"/>
      <c r="G4380" s="50"/>
      <c r="H4380" s="21"/>
    </row>
    <row r="4381" spans="2:11">
      <c r="B4381"/>
      <c r="C4381"/>
      <c r="D4381"/>
      <c r="E4381" s="95"/>
      <c r="F4381" s="50"/>
      <c r="G4381" s="50"/>
      <c r="H4381" s="21"/>
    </row>
    <row r="4382" spans="2:11">
      <c r="B4382"/>
      <c r="C4382"/>
      <c r="D4382"/>
      <c r="E4382" s="95"/>
      <c r="F4382" s="87"/>
      <c r="G4382" s="87"/>
      <c r="H4382" s="88"/>
      <c r="K4382" s="9"/>
    </row>
    <row r="4383" spans="2:11">
      <c r="B4383"/>
      <c r="C4383"/>
      <c r="D4383"/>
      <c r="E4383" s="95"/>
      <c r="F4383" s="50"/>
      <c r="G4383" s="50"/>
      <c r="H4383" s="21"/>
    </row>
    <row r="4384" spans="2:11">
      <c r="B4384"/>
      <c r="C4384"/>
      <c r="D4384"/>
      <c r="E4384" s="95"/>
      <c r="F4384" s="87"/>
      <c r="G4384" s="87"/>
      <c r="H4384" s="88"/>
      <c r="K4384" s="9"/>
    </row>
    <row r="4385" spans="2:11">
      <c r="B4385"/>
      <c r="C4385"/>
      <c r="D4385"/>
      <c r="E4385" s="95"/>
      <c r="F4385" s="50"/>
      <c r="G4385" s="50"/>
      <c r="H4385" s="21"/>
    </row>
    <row r="4386" spans="2:11">
      <c r="B4386"/>
      <c r="C4386"/>
      <c r="D4386"/>
      <c r="E4386" s="95"/>
      <c r="F4386" s="87"/>
      <c r="G4386" s="87"/>
      <c r="H4386" s="88"/>
    </row>
    <row r="4387" spans="2:11">
      <c r="B4387"/>
      <c r="C4387"/>
      <c r="D4387"/>
      <c r="E4387" s="95"/>
      <c r="F4387" s="50"/>
      <c r="G4387" s="50"/>
      <c r="H4387" s="21"/>
    </row>
    <row r="4388" spans="2:11">
      <c r="B4388"/>
      <c r="C4388"/>
      <c r="D4388"/>
      <c r="E4388" s="95"/>
      <c r="F4388" s="50"/>
      <c r="G4388" s="50"/>
      <c r="H4388" s="21"/>
    </row>
    <row r="4389" spans="2:11">
      <c r="B4389"/>
      <c r="C4389"/>
      <c r="D4389"/>
      <c r="E4389" s="95"/>
      <c r="F4389" s="87"/>
      <c r="G4389" s="87"/>
      <c r="H4389" s="88"/>
    </row>
    <row r="4390" spans="2:11">
      <c r="B4390"/>
      <c r="C4390"/>
      <c r="D4390"/>
      <c r="E4390" s="95"/>
      <c r="F4390" s="50"/>
      <c r="G4390" s="50"/>
      <c r="H4390" s="21"/>
    </row>
    <row r="4391" spans="2:11">
      <c r="B4391"/>
      <c r="C4391"/>
      <c r="D4391"/>
      <c r="E4391" s="95"/>
      <c r="F4391" s="87"/>
      <c r="G4391" s="87"/>
      <c r="H4391" s="88"/>
    </row>
    <row r="4392" spans="2:11">
      <c r="B4392"/>
      <c r="C4392"/>
      <c r="D4392"/>
      <c r="E4392" s="95"/>
      <c r="F4392" s="50"/>
      <c r="G4392" s="50"/>
      <c r="H4392" s="21"/>
      <c r="K4392" s="9"/>
    </row>
    <row r="4393" spans="2:11">
      <c r="B4393"/>
      <c r="C4393"/>
      <c r="D4393"/>
      <c r="E4393" s="95"/>
      <c r="F4393" s="50"/>
      <c r="G4393" s="50"/>
      <c r="H4393" s="21"/>
    </row>
    <row r="4394" spans="2:11">
      <c r="B4394"/>
      <c r="C4394"/>
      <c r="D4394"/>
      <c r="E4394" s="95"/>
      <c r="F4394" s="50"/>
      <c r="G4394" s="50"/>
      <c r="H4394" s="21"/>
    </row>
    <row r="4395" spans="2:11">
      <c r="B4395"/>
      <c r="C4395"/>
      <c r="D4395"/>
      <c r="E4395" s="95"/>
      <c r="F4395" s="87"/>
      <c r="G4395" s="87"/>
      <c r="H4395" s="88"/>
    </row>
    <row r="4396" spans="2:11">
      <c r="B4396"/>
      <c r="C4396"/>
      <c r="D4396"/>
      <c r="E4396" s="95"/>
      <c r="F4396" s="50"/>
      <c r="G4396" s="50"/>
      <c r="H4396" s="21"/>
    </row>
    <row r="4397" spans="2:11">
      <c r="B4397"/>
      <c r="C4397"/>
      <c r="D4397"/>
      <c r="E4397" s="95"/>
      <c r="F4397" s="50"/>
      <c r="G4397" s="50"/>
      <c r="H4397" s="21"/>
    </row>
    <row r="4398" spans="2:11">
      <c r="B4398"/>
      <c r="C4398"/>
      <c r="D4398"/>
      <c r="E4398" s="95"/>
      <c r="F4398" s="50"/>
      <c r="G4398" s="50"/>
      <c r="H4398" s="21"/>
    </row>
    <row r="4399" spans="2:11">
      <c r="B4399"/>
      <c r="C4399"/>
      <c r="D4399"/>
      <c r="E4399" s="95"/>
      <c r="F4399" s="50"/>
      <c r="G4399" s="50"/>
      <c r="H4399" s="21"/>
    </row>
    <row r="4400" spans="2:11">
      <c r="B4400"/>
      <c r="C4400"/>
      <c r="D4400"/>
      <c r="E4400" s="95"/>
      <c r="F4400" s="87"/>
      <c r="G4400" s="87"/>
      <c r="H4400" s="88"/>
    </row>
    <row r="4401" spans="2:8">
      <c r="B4401"/>
      <c r="C4401"/>
      <c r="D4401"/>
      <c r="E4401" s="95"/>
      <c r="F4401" s="50"/>
      <c r="G4401" s="50"/>
      <c r="H4401" s="21"/>
    </row>
    <row r="4402" spans="2:8">
      <c r="B4402"/>
      <c r="C4402"/>
      <c r="D4402"/>
      <c r="E4402" s="95"/>
      <c r="F4402" s="50"/>
      <c r="G4402" s="50"/>
      <c r="H4402" s="21"/>
    </row>
    <row r="4403" spans="2:8">
      <c r="B4403"/>
      <c r="C4403"/>
      <c r="D4403"/>
      <c r="E4403" s="95"/>
      <c r="F4403" s="87"/>
      <c r="G4403" s="87"/>
      <c r="H4403" s="88"/>
    </row>
    <row r="4404" spans="2:8">
      <c r="B4404"/>
      <c r="C4404"/>
      <c r="D4404"/>
      <c r="E4404" s="95"/>
      <c r="F4404" s="87"/>
      <c r="G4404" s="87"/>
      <c r="H4404" s="88"/>
    </row>
    <row r="4405" spans="2:8">
      <c r="B4405"/>
      <c r="C4405"/>
      <c r="D4405"/>
      <c r="E4405" s="95"/>
      <c r="F4405" s="50"/>
      <c r="G4405" s="50"/>
      <c r="H4405" s="21"/>
    </row>
    <row r="4406" spans="2:8">
      <c r="B4406"/>
      <c r="C4406"/>
      <c r="D4406"/>
      <c r="E4406" s="95"/>
      <c r="F4406" s="50"/>
      <c r="G4406" s="50"/>
      <c r="H4406" s="21"/>
    </row>
    <row r="4407" spans="2:8">
      <c r="B4407"/>
      <c r="C4407"/>
      <c r="D4407"/>
      <c r="E4407" s="95"/>
      <c r="F4407" s="87"/>
      <c r="G4407" s="87"/>
      <c r="H4407" s="88"/>
    </row>
    <row r="4408" spans="2:8">
      <c r="B4408"/>
      <c r="C4408"/>
      <c r="D4408"/>
      <c r="E4408" s="95"/>
      <c r="F4408" s="50"/>
      <c r="G4408" s="50"/>
      <c r="H4408" s="50"/>
    </row>
    <row r="4409" spans="2:8">
      <c r="B4409"/>
      <c r="C4409"/>
      <c r="D4409"/>
      <c r="E4409" s="95"/>
      <c r="F4409" s="50"/>
      <c r="G4409" s="50"/>
      <c r="H4409" s="21"/>
    </row>
    <row r="4410" spans="2:8">
      <c r="B4410"/>
      <c r="C4410"/>
      <c r="D4410"/>
      <c r="E4410" s="95"/>
      <c r="F4410" s="50"/>
      <c r="G4410" s="50"/>
      <c r="H4410" s="21"/>
    </row>
    <row r="4411" spans="2:8">
      <c r="B4411"/>
      <c r="C4411"/>
      <c r="D4411"/>
      <c r="E4411" s="95"/>
      <c r="F4411" s="87"/>
      <c r="G4411" s="87"/>
      <c r="H4411" s="88"/>
    </row>
    <row r="4412" spans="2:8">
      <c r="B4412"/>
      <c r="C4412"/>
      <c r="D4412"/>
      <c r="E4412" s="95"/>
      <c r="F4412" s="87"/>
      <c r="G4412" s="87"/>
      <c r="H4412" s="88"/>
    </row>
    <row r="4413" spans="2:8">
      <c r="B4413"/>
      <c r="C4413"/>
      <c r="D4413"/>
      <c r="E4413" s="95"/>
      <c r="F4413" s="50"/>
      <c r="G4413" s="50"/>
      <c r="H4413" s="21"/>
    </row>
    <row r="4414" spans="2:8">
      <c r="B4414"/>
      <c r="C4414"/>
      <c r="D4414"/>
      <c r="E4414" s="95"/>
      <c r="F4414" s="87"/>
      <c r="G4414" s="87"/>
      <c r="H4414" s="88"/>
    </row>
    <row r="4415" spans="2:8">
      <c r="B4415"/>
      <c r="C4415"/>
      <c r="D4415"/>
      <c r="E4415" s="95"/>
      <c r="F4415" s="87"/>
      <c r="G4415" s="87"/>
      <c r="H4415" s="88"/>
    </row>
    <row r="4416" spans="2:8">
      <c r="B4416"/>
      <c r="C4416"/>
      <c r="D4416"/>
      <c r="E4416" s="95"/>
      <c r="F4416" s="87"/>
      <c r="G4416" s="87"/>
      <c r="H4416" s="88"/>
    </row>
    <row r="4417" spans="1:8">
      <c r="B4417"/>
      <c r="C4417"/>
      <c r="D4417"/>
      <c r="E4417" s="95"/>
      <c r="F4417" s="50"/>
      <c r="G4417" s="50"/>
      <c r="H4417" s="21"/>
    </row>
    <row r="4418" spans="1:8">
      <c r="B4418"/>
      <c r="C4418"/>
      <c r="D4418"/>
      <c r="E4418" s="95"/>
      <c r="F4418" s="87"/>
      <c r="G4418" s="87"/>
      <c r="H4418" s="21"/>
    </row>
    <row r="4419" spans="1:8">
      <c r="B4419"/>
      <c r="C4419"/>
      <c r="D4419"/>
      <c r="E4419" s="95"/>
      <c r="F4419" s="50"/>
      <c r="G4419" s="50"/>
      <c r="H4419" s="21"/>
    </row>
    <row r="4420" spans="1:8">
      <c r="B4420"/>
      <c r="C4420"/>
      <c r="D4420"/>
      <c r="E4420" s="95"/>
      <c r="F4420" s="87"/>
      <c r="G4420" s="87"/>
      <c r="H4420" s="88"/>
    </row>
    <row r="4421" spans="1:8">
      <c r="B4421"/>
      <c r="C4421"/>
      <c r="D4421"/>
      <c r="E4421" s="95"/>
      <c r="F4421" s="50"/>
      <c r="G4421" s="50"/>
      <c r="H4421" s="21"/>
    </row>
    <row r="4422" spans="1:8">
      <c r="B4422"/>
      <c r="C4422"/>
      <c r="D4422"/>
      <c r="E4422" s="95"/>
      <c r="F4422" s="50"/>
      <c r="G4422" s="50"/>
      <c r="H4422" s="21"/>
    </row>
    <row r="4423" spans="1:8">
      <c r="B4423"/>
      <c r="C4423"/>
      <c r="D4423"/>
      <c r="E4423" s="95"/>
      <c r="F4423" s="50"/>
      <c r="G4423" s="50"/>
      <c r="H4423" s="21"/>
    </row>
    <row r="4424" spans="1:8">
      <c r="B4424"/>
      <c r="C4424"/>
      <c r="D4424"/>
      <c r="E4424" s="95"/>
      <c r="F4424" s="50"/>
      <c r="G4424" s="50"/>
      <c r="H4424" s="50"/>
    </row>
    <row r="4425" spans="1:8">
      <c r="B4425"/>
      <c r="C4425"/>
      <c r="D4425"/>
      <c r="E4425" s="95"/>
      <c r="F4425" s="50"/>
      <c r="G4425" s="50"/>
      <c r="H4425" s="21"/>
    </row>
    <row r="4426" spans="1:8">
      <c r="A4426" s="95"/>
      <c r="B4426"/>
      <c r="C4426"/>
      <c r="D4426"/>
      <c r="E4426" s="95"/>
      <c r="F4426" s="50"/>
      <c r="G4426" s="50"/>
      <c r="H4426" s="21"/>
    </row>
    <row r="4427" spans="1:8">
      <c r="B4427"/>
      <c r="C4427"/>
      <c r="D4427"/>
      <c r="E4427" s="95"/>
      <c r="F4427" s="87"/>
      <c r="G4427" s="87"/>
      <c r="H4427" s="88"/>
    </row>
    <row r="4428" spans="1:8">
      <c r="B4428"/>
      <c r="C4428"/>
      <c r="D4428"/>
      <c r="E4428" s="95"/>
      <c r="F4428" s="87"/>
      <c r="G4428" s="87"/>
      <c r="H4428" s="88"/>
    </row>
    <row r="4429" spans="1:8">
      <c r="B4429"/>
      <c r="C4429"/>
      <c r="D4429"/>
      <c r="E4429" s="95"/>
      <c r="F4429" s="50"/>
      <c r="G4429" s="50"/>
      <c r="H4429" s="21"/>
    </row>
    <row r="4430" spans="1:8">
      <c r="B4430"/>
      <c r="C4430"/>
      <c r="D4430"/>
      <c r="E4430" s="95"/>
      <c r="F4430" s="50"/>
      <c r="G4430" s="50"/>
      <c r="H4430" s="21"/>
    </row>
    <row r="4431" spans="1:8">
      <c r="B4431"/>
      <c r="C4431"/>
      <c r="D4431"/>
      <c r="E4431" s="95"/>
      <c r="F4431" s="50"/>
      <c r="G4431" s="50"/>
      <c r="H4431" s="21"/>
    </row>
    <row r="4432" spans="1:8">
      <c r="B4432"/>
      <c r="C4432"/>
      <c r="D4432"/>
      <c r="E4432" s="95"/>
      <c r="F4432" s="50"/>
      <c r="G4432" s="50"/>
      <c r="H4432" s="21"/>
    </row>
    <row r="4433" spans="2:8">
      <c r="B4433"/>
      <c r="C4433"/>
      <c r="D4433"/>
      <c r="E4433" s="95"/>
      <c r="F4433" s="50"/>
      <c r="G4433" s="50"/>
      <c r="H4433" s="21"/>
    </row>
    <row r="4434" spans="2:8">
      <c r="B4434"/>
      <c r="C4434"/>
      <c r="D4434"/>
      <c r="E4434" s="95"/>
      <c r="F4434" s="87"/>
      <c r="G4434" s="87"/>
      <c r="H4434" s="88"/>
    </row>
    <row r="4435" spans="2:8">
      <c r="B4435"/>
      <c r="C4435"/>
      <c r="D4435"/>
      <c r="E4435" s="95"/>
      <c r="F4435" s="50"/>
      <c r="G4435" s="50"/>
      <c r="H4435" s="21"/>
    </row>
    <row r="4436" spans="2:8">
      <c r="B4436"/>
      <c r="C4436"/>
      <c r="D4436"/>
      <c r="E4436" s="95"/>
      <c r="F4436" s="50"/>
      <c r="G4436" s="50"/>
      <c r="H4436" s="21"/>
    </row>
    <row r="4437" spans="2:8">
      <c r="B4437"/>
      <c r="C4437"/>
      <c r="D4437"/>
      <c r="E4437" s="95"/>
      <c r="F4437" s="50"/>
      <c r="G4437" s="50"/>
      <c r="H4437" s="21"/>
    </row>
    <row r="4438" spans="2:8">
      <c r="B4438"/>
      <c r="C4438"/>
      <c r="D4438"/>
      <c r="E4438" s="95"/>
      <c r="F4438"/>
      <c r="G4438"/>
      <c r="H4438"/>
    </row>
    <row r="4439" spans="2:8">
      <c r="B4439"/>
      <c r="C4439"/>
      <c r="D4439"/>
      <c r="E4439" s="95"/>
      <c r="F4439" s="87"/>
      <c r="G4439" s="87"/>
      <c r="H4439" s="88"/>
    </row>
    <row r="4440" spans="2:8">
      <c r="B4440"/>
      <c r="C4440"/>
      <c r="D4440"/>
      <c r="E4440" s="95"/>
      <c r="F4440" s="50"/>
      <c r="G4440" s="50"/>
      <c r="H4440" s="21"/>
    </row>
    <row r="4441" spans="2:8">
      <c r="B4441"/>
      <c r="C4441"/>
      <c r="D4441"/>
      <c r="E4441" s="95"/>
      <c r="F4441" s="87"/>
      <c r="G4441" s="87"/>
      <c r="H4441" s="88"/>
    </row>
    <row r="4442" spans="2:8">
      <c r="B4442"/>
      <c r="C4442"/>
      <c r="D4442"/>
      <c r="E4442" s="95"/>
      <c r="F4442" s="87"/>
      <c r="G4442" s="87"/>
      <c r="H4442" s="88"/>
    </row>
    <row r="4443" spans="2:8">
      <c r="B4443"/>
      <c r="C4443"/>
      <c r="D4443"/>
      <c r="E4443" s="95"/>
      <c r="F4443" s="56"/>
      <c r="G4443" s="56"/>
      <c r="H4443" s="21"/>
    </row>
    <row r="4444" spans="2:8">
      <c r="B4444"/>
      <c r="C4444"/>
      <c r="D4444"/>
      <c r="E4444" s="95"/>
      <c r="F4444" s="87"/>
      <c r="G4444" s="87"/>
      <c r="H4444" s="88"/>
    </row>
    <row r="4445" spans="2:8">
      <c r="B4445"/>
      <c r="C4445"/>
      <c r="D4445"/>
      <c r="E4445" s="95"/>
      <c r="F4445" s="50"/>
      <c r="G4445" s="50"/>
      <c r="H4445" s="21"/>
    </row>
    <row r="4446" spans="2:8">
      <c r="B4446"/>
      <c r="C4446"/>
      <c r="D4446"/>
      <c r="E4446" s="95"/>
      <c r="F4446" s="87"/>
      <c r="G4446" s="87"/>
      <c r="H4446" s="88"/>
    </row>
    <row r="4447" spans="2:8">
      <c r="B4447"/>
      <c r="C4447"/>
      <c r="D4447"/>
      <c r="E4447" s="95"/>
      <c r="F4447" s="89"/>
      <c r="G4447" s="89"/>
      <c r="H4447" s="21"/>
    </row>
    <row r="4448" spans="2:8">
      <c r="B4448"/>
      <c r="C4448"/>
      <c r="D4448"/>
      <c r="E4448" s="95"/>
      <c r="F4448" s="50"/>
      <c r="G4448" s="50"/>
      <c r="H4448" s="21"/>
    </row>
    <row r="4449" spans="2:8">
      <c r="B4449"/>
      <c r="C4449"/>
      <c r="D4449"/>
      <c r="E4449" s="95"/>
      <c r="F4449" s="50"/>
      <c r="G4449" s="50"/>
      <c r="H4449" s="21"/>
    </row>
    <row r="4450" spans="2:8">
      <c r="B4450"/>
      <c r="C4450"/>
      <c r="D4450"/>
      <c r="E4450" s="95"/>
      <c r="F4450" s="87"/>
      <c r="G4450" s="87"/>
      <c r="H4450" s="88"/>
    </row>
    <row r="4451" spans="2:8">
      <c r="B4451"/>
      <c r="C4451"/>
      <c r="D4451"/>
      <c r="E4451" s="95"/>
      <c r="F4451" s="50"/>
      <c r="G4451" s="50"/>
      <c r="H4451" s="21"/>
    </row>
    <row r="4452" spans="2:8">
      <c r="B4452"/>
      <c r="C4452"/>
      <c r="D4452"/>
      <c r="E4452" s="95"/>
      <c r="F4452" s="50"/>
      <c r="G4452" s="50"/>
      <c r="H4452" s="21"/>
    </row>
    <row r="4453" spans="2:8">
      <c r="B4453"/>
      <c r="C4453"/>
      <c r="D4453"/>
      <c r="E4453" s="95"/>
      <c r="F4453" s="87"/>
      <c r="G4453" s="87"/>
      <c r="H4453" s="88"/>
    </row>
    <row r="4454" spans="2:8">
      <c r="B4454"/>
      <c r="C4454"/>
      <c r="D4454"/>
      <c r="E4454" s="95"/>
      <c r="F4454" s="50"/>
      <c r="G4454" s="50"/>
      <c r="H4454" s="21"/>
    </row>
    <row r="4455" spans="2:8">
      <c r="B4455"/>
      <c r="C4455"/>
      <c r="D4455"/>
      <c r="E4455" s="95"/>
      <c r="F4455" s="87"/>
      <c r="G4455" s="87"/>
      <c r="H4455" s="88"/>
    </row>
    <row r="4456" spans="2:8">
      <c r="B4456"/>
      <c r="C4456"/>
      <c r="D4456"/>
      <c r="E4456" s="95"/>
      <c r="F4456" s="50"/>
      <c r="G4456" s="50"/>
      <c r="H4456" s="21"/>
    </row>
    <row r="4457" spans="2:8">
      <c r="B4457"/>
      <c r="C4457"/>
      <c r="D4457"/>
      <c r="E4457" s="95"/>
      <c r="F4457" s="87"/>
      <c r="G4457" s="87"/>
      <c r="H4457" s="88"/>
    </row>
    <row r="4458" spans="2:8">
      <c r="B4458"/>
      <c r="C4458"/>
      <c r="D4458"/>
      <c r="E4458" s="95"/>
      <c r="F4458" s="50"/>
      <c r="G4458" s="50"/>
      <c r="H4458" s="21"/>
    </row>
    <row r="4459" spans="2:8">
      <c r="B4459"/>
      <c r="C4459"/>
      <c r="D4459"/>
      <c r="E4459" s="95"/>
      <c r="F4459" s="87"/>
      <c r="G4459" s="87"/>
      <c r="H4459" s="88"/>
    </row>
    <row r="4460" spans="2:8">
      <c r="B4460"/>
      <c r="C4460"/>
      <c r="D4460"/>
      <c r="E4460" s="95"/>
      <c r="F4460" s="50"/>
      <c r="G4460" s="50"/>
      <c r="H4460" s="21"/>
    </row>
    <row r="4461" spans="2:8">
      <c r="B4461"/>
      <c r="C4461"/>
      <c r="D4461"/>
      <c r="E4461" s="95"/>
      <c r="F4461" s="50"/>
      <c r="G4461" s="50"/>
      <c r="H4461" s="21"/>
    </row>
    <row r="4462" spans="2:8">
      <c r="B4462"/>
      <c r="C4462"/>
      <c r="D4462"/>
      <c r="E4462" s="95"/>
      <c r="F4462" s="50"/>
      <c r="G4462" s="50"/>
      <c r="H4462" s="21"/>
    </row>
    <row r="4463" spans="2:8">
      <c r="B4463"/>
      <c r="C4463"/>
      <c r="D4463"/>
      <c r="E4463" s="95"/>
      <c r="F4463" s="50"/>
      <c r="G4463" s="50"/>
      <c r="H4463" s="21"/>
    </row>
    <row r="4464" spans="2:8">
      <c r="B4464"/>
      <c r="C4464"/>
      <c r="D4464"/>
      <c r="E4464" s="95"/>
      <c r="F4464" s="50"/>
      <c r="G4464" s="50"/>
      <c r="H4464" s="21"/>
    </row>
    <row r="4465" spans="2:8">
      <c r="B4465"/>
      <c r="C4465"/>
      <c r="D4465"/>
      <c r="E4465" s="95"/>
      <c r="F4465" s="87"/>
      <c r="G4465" s="87"/>
      <c r="H4465" s="88"/>
    </row>
    <row r="4466" spans="2:8">
      <c r="B4466"/>
      <c r="C4466"/>
      <c r="D4466"/>
      <c r="E4466" s="95"/>
      <c r="F4466" s="87"/>
      <c r="G4466" s="87"/>
      <c r="H4466" s="87"/>
    </row>
    <row r="4467" spans="2:8">
      <c r="B4467"/>
      <c r="C4467"/>
      <c r="D4467"/>
      <c r="E4467" s="95"/>
      <c r="F4467"/>
      <c r="G4467"/>
      <c r="H4467"/>
    </row>
    <row r="4468" spans="2:8">
      <c r="B4468"/>
      <c r="C4468"/>
      <c r="D4468"/>
      <c r="E4468" s="95"/>
      <c r="F4468"/>
      <c r="G4468"/>
      <c r="H4468"/>
    </row>
    <row r="4469" spans="2:8">
      <c r="B4469"/>
      <c r="C4469"/>
      <c r="D4469"/>
      <c r="E4469" s="95"/>
      <c r="F4469"/>
      <c r="G4469"/>
      <c r="H4469"/>
    </row>
    <row r="4470" spans="2:8">
      <c r="B4470"/>
      <c r="C4470"/>
      <c r="D4470"/>
      <c r="E4470" s="95"/>
      <c r="F4470"/>
      <c r="G4470"/>
      <c r="H4470"/>
    </row>
    <row r="4471" spans="2:8">
      <c r="B4471"/>
      <c r="C4471"/>
      <c r="D4471"/>
      <c r="E4471" s="95"/>
      <c r="F4471"/>
      <c r="G4471"/>
      <c r="H4471"/>
    </row>
    <row r="4472" spans="2:8">
      <c r="B4472"/>
      <c r="C4472"/>
      <c r="D4472"/>
      <c r="E4472" s="95"/>
      <c r="F4472"/>
      <c r="G4472"/>
      <c r="H4472"/>
    </row>
    <row r="4473" spans="2:8">
      <c r="B4473"/>
      <c r="C4473"/>
      <c r="D4473"/>
      <c r="E4473" s="95"/>
      <c r="F4473"/>
      <c r="G4473"/>
      <c r="H4473"/>
    </row>
    <row r="4474" spans="2:8">
      <c r="B4474"/>
      <c r="C4474"/>
      <c r="D4474"/>
      <c r="E4474" s="95"/>
      <c r="F4474"/>
      <c r="G4474"/>
      <c r="H4474"/>
    </row>
    <row r="4475" spans="2:8">
      <c r="B4475"/>
      <c r="C4475"/>
      <c r="D4475"/>
      <c r="E4475" s="95"/>
      <c r="F4475"/>
      <c r="G4475"/>
      <c r="H4475"/>
    </row>
    <row r="4476" spans="2:8">
      <c r="B4476"/>
      <c r="C4476"/>
      <c r="D4476"/>
      <c r="E4476" s="95"/>
      <c r="F4476"/>
      <c r="G4476"/>
      <c r="H4476"/>
    </row>
    <row r="4477" spans="2:8">
      <c r="B4477"/>
      <c r="C4477"/>
      <c r="D4477"/>
      <c r="E4477" s="95"/>
      <c r="F4477" s="50"/>
      <c r="G4477" s="50"/>
      <c r="H4477" s="50"/>
    </row>
    <row r="4478" spans="2:8">
      <c r="B4478"/>
      <c r="C4478"/>
      <c r="D4478"/>
      <c r="E4478" s="95"/>
      <c r="F4478" s="50"/>
      <c r="G4478" s="50"/>
      <c r="H4478" s="50"/>
    </row>
    <row r="4479" spans="2:8">
      <c r="B4479"/>
      <c r="C4479"/>
      <c r="D4479"/>
      <c r="E4479" s="95"/>
      <c r="F4479" s="50"/>
      <c r="G4479" s="50"/>
      <c r="H4479" s="50"/>
    </row>
    <row r="4480" spans="2:8">
      <c r="B4480"/>
      <c r="C4480"/>
      <c r="D4480"/>
      <c r="E4480" s="95"/>
      <c r="F4480" s="50"/>
      <c r="G4480" s="50"/>
      <c r="H4480" s="50"/>
    </row>
    <row r="4481" spans="2:8">
      <c r="B4481"/>
      <c r="C4481"/>
      <c r="D4481"/>
      <c r="E4481" s="95"/>
      <c r="F4481" s="50"/>
      <c r="G4481" s="50"/>
      <c r="H4481" s="50"/>
    </row>
    <row r="4482" spans="2:8">
      <c r="B4482"/>
      <c r="C4482"/>
      <c r="D4482"/>
      <c r="E4482" s="95"/>
      <c r="F4482" s="50"/>
      <c r="G4482" s="50"/>
      <c r="H4482" s="50"/>
    </row>
    <row r="4483" spans="2:8">
      <c r="B4483"/>
      <c r="C4483"/>
      <c r="D4483"/>
      <c r="E4483" s="95"/>
      <c r="F4483" s="50"/>
      <c r="G4483" s="50"/>
      <c r="H4483" s="50"/>
    </row>
    <row r="4484" spans="2:8">
      <c r="B4484"/>
      <c r="C4484"/>
      <c r="D4484"/>
      <c r="E4484" s="95"/>
      <c r="F4484" s="50"/>
      <c r="G4484" s="50"/>
      <c r="H4484" s="50"/>
    </row>
    <row r="4485" spans="2:8">
      <c r="B4485"/>
      <c r="C4485"/>
      <c r="D4485"/>
      <c r="E4485" s="95"/>
      <c r="F4485" s="50"/>
      <c r="G4485" s="50"/>
      <c r="H4485" s="50"/>
    </row>
    <row r="4486" spans="2:8">
      <c r="B4486"/>
      <c r="C4486"/>
      <c r="D4486"/>
      <c r="E4486" s="95"/>
      <c r="F4486" s="50"/>
      <c r="G4486" s="50"/>
      <c r="H4486" s="50"/>
    </row>
    <row r="4487" spans="2:8">
      <c r="B4487"/>
      <c r="C4487"/>
      <c r="D4487"/>
      <c r="E4487" s="95"/>
      <c r="F4487" s="50"/>
      <c r="G4487" s="50"/>
      <c r="H4487" s="50"/>
    </row>
    <row r="4488" spans="2:8">
      <c r="B4488"/>
      <c r="C4488"/>
      <c r="D4488"/>
      <c r="E4488" s="95"/>
      <c r="F4488" s="50"/>
      <c r="G4488" s="50"/>
      <c r="H4488" s="50"/>
    </row>
    <row r="4489" spans="2:8">
      <c r="B4489"/>
      <c r="C4489"/>
      <c r="D4489"/>
      <c r="E4489" s="95"/>
      <c r="F4489" s="50"/>
      <c r="G4489" s="50"/>
      <c r="H4489" s="50"/>
    </row>
    <row r="4490" spans="2:8">
      <c r="B4490"/>
      <c r="C4490"/>
      <c r="D4490"/>
      <c r="E4490" s="95"/>
      <c r="F4490" s="50"/>
      <c r="G4490" s="50"/>
      <c r="H4490" s="50"/>
    </row>
    <row r="4491" spans="2:8">
      <c r="B4491"/>
      <c r="C4491"/>
      <c r="D4491"/>
      <c r="E4491" s="95"/>
      <c r="F4491" s="50"/>
      <c r="G4491" s="50"/>
      <c r="H4491" s="50"/>
    </row>
    <row r="4492" spans="2:8">
      <c r="B4492"/>
      <c r="C4492"/>
      <c r="D4492"/>
      <c r="E4492" s="95"/>
      <c r="F4492" s="50"/>
      <c r="G4492" s="50"/>
      <c r="H4492" s="50"/>
    </row>
    <row r="4493" spans="2:8">
      <c r="B4493"/>
      <c r="C4493"/>
      <c r="D4493"/>
      <c r="E4493" s="95"/>
      <c r="F4493" s="50"/>
      <c r="G4493" s="50"/>
      <c r="H4493" s="50"/>
    </row>
    <row r="4494" spans="2:8">
      <c r="B4494"/>
      <c r="C4494"/>
      <c r="D4494"/>
      <c r="E4494" s="95"/>
      <c r="F4494" s="50"/>
      <c r="G4494" s="50"/>
      <c r="H4494" s="50"/>
    </row>
    <row r="4495" spans="2:8">
      <c r="B4495"/>
      <c r="C4495"/>
      <c r="D4495"/>
      <c r="E4495" s="95"/>
      <c r="F4495" s="50"/>
      <c r="G4495" s="50"/>
      <c r="H4495" s="50"/>
    </row>
    <row r="4496" spans="2:8">
      <c r="B4496"/>
      <c r="C4496"/>
      <c r="D4496"/>
      <c r="E4496" s="95"/>
      <c r="F4496" s="50"/>
      <c r="G4496" s="50"/>
      <c r="H4496" s="50"/>
    </row>
    <row r="4497" spans="2:8">
      <c r="B4497"/>
      <c r="C4497"/>
      <c r="D4497"/>
      <c r="E4497" s="95"/>
      <c r="F4497" s="50"/>
      <c r="G4497" s="50"/>
      <c r="H4497" s="50"/>
    </row>
    <row r="4498" spans="2:8">
      <c r="B4498"/>
      <c r="C4498"/>
      <c r="D4498"/>
      <c r="E4498" s="95"/>
      <c r="F4498" s="50"/>
      <c r="G4498" s="50"/>
      <c r="H4498" s="50"/>
    </row>
    <row r="4499" spans="2:8">
      <c r="B4499"/>
      <c r="C4499"/>
      <c r="D4499"/>
      <c r="E4499" s="95"/>
      <c r="F4499" s="50"/>
      <c r="G4499" s="50"/>
      <c r="H4499" s="50"/>
    </row>
    <row r="4500" spans="2:8">
      <c r="B4500"/>
      <c r="C4500"/>
      <c r="D4500"/>
      <c r="E4500" s="95"/>
      <c r="F4500" s="50"/>
      <c r="G4500" s="50"/>
      <c r="H4500" s="50"/>
    </row>
    <row r="4501" spans="2:8">
      <c r="B4501"/>
      <c r="C4501"/>
      <c r="D4501"/>
      <c r="E4501" s="95"/>
      <c r="F4501" s="50"/>
      <c r="G4501" s="50"/>
      <c r="H4501" s="50"/>
    </row>
    <row r="4502" spans="2:8">
      <c r="B4502"/>
      <c r="C4502"/>
      <c r="D4502"/>
      <c r="E4502" s="95"/>
      <c r="F4502" s="50"/>
      <c r="G4502" s="50"/>
      <c r="H4502" s="50"/>
    </row>
    <row r="4503" spans="2:8">
      <c r="B4503"/>
      <c r="C4503"/>
      <c r="D4503"/>
      <c r="E4503" s="95"/>
      <c r="F4503" s="50"/>
      <c r="G4503" s="50"/>
      <c r="H4503" s="50"/>
    </row>
    <row r="4504" spans="2:8">
      <c r="B4504"/>
      <c r="C4504"/>
      <c r="D4504"/>
      <c r="E4504" s="95"/>
      <c r="F4504" s="50"/>
      <c r="G4504" s="50"/>
      <c r="H4504" s="50"/>
    </row>
    <row r="4505" spans="2:8">
      <c r="B4505"/>
      <c r="C4505"/>
      <c r="D4505"/>
      <c r="E4505" s="95"/>
      <c r="F4505" s="50"/>
      <c r="G4505" s="50"/>
      <c r="H4505" s="50"/>
    </row>
    <row r="4506" spans="2:8">
      <c r="B4506"/>
      <c r="C4506"/>
      <c r="D4506"/>
      <c r="E4506" s="95"/>
      <c r="F4506" s="50"/>
      <c r="G4506" s="50"/>
      <c r="H4506" s="50"/>
    </row>
    <row r="4507" spans="2:8">
      <c r="B4507"/>
      <c r="C4507"/>
      <c r="D4507"/>
      <c r="E4507" s="95"/>
      <c r="F4507" s="50"/>
      <c r="G4507" s="50"/>
      <c r="H4507" s="50"/>
    </row>
    <row r="4508" spans="2:8">
      <c r="B4508"/>
      <c r="C4508"/>
      <c r="D4508"/>
      <c r="E4508" s="95"/>
      <c r="F4508" s="50"/>
      <c r="G4508" s="50"/>
      <c r="H4508" s="50"/>
    </row>
    <row r="4509" spans="2:8">
      <c r="B4509"/>
      <c r="C4509"/>
      <c r="D4509"/>
      <c r="E4509" s="95"/>
      <c r="F4509" s="50"/>
      <c r="G4509" s="50"/>
      <c r="H4509" s="50"/>
    </row>
    <row r="4510" spans="2:8">
      <c r="B4510"/>
      <c r="C4510"/>
      <c r="D4510"/>
      <c r="E4510" s="95"/>
      <c r="F4510" s="50"/>
      <c r="G4510" s="50"/>
      <c r="H4510" s="50"/>
    </row>
    <row r="4511" spans="2:8">
      <c r="B4511"/>
      <c r="C4511"/>
      <c r="D4511"/>
      <c r="E4511" s="95"/>
      <c r="F4511" s="50"/>
      <c r="G4511" s="50"/>
      <c r="H4511" s="50"/>
    </row>
    <row r="4512" spans="2:8">
      <c r="B4512"/>
      <c r="C4512"/>
      <c r="D4512"/>
      <c r="E4512" s="95"/>
      <c r="F4512" s="50"/>
      <c r="G4512" s="50"/>
      <c r="H4512" s="50"/>
    </row>
    <row r="4513" spans="2:8">
      <c r="B4513"/>
      <c r="C4513"/>
      <c r="D4513"/>
      <c r="E4513" s="95"/>
      <c r="F4513" s="50"/>
      <c r="G4513" s="50"/>
      <c r="H4513" s="50"/>
    </row>
    <row r="4514" spans="2:8">
      <c r="B4514"/>
      <c r="C4514"/>
      <c r="D4514"/>
      <c r="E4514" s="95"/>
      <c r="F4514" s="50"/>
      <c r="G4514" s="50"/>
      <c r="H4514" s="50"/>
    </row>
    <row r="4515" spans="2:8">
      <c r="B4515"/>
      <c r="C4515"/>
      <c r="D4515"/>
      <c r="E4515" s="95"/>
      <c r="F4515" s="50"/>
      <c r="G4515" s="50"/>
      <c r="H4515" s="50"/>
    </row>
    <row r="4516" spans="2:8">
      <c r="B4516"/>
      <c r="C4516"/>
      <c r="D4516"/>
      <c r="E4516" s="95"/>
      <c r="F4516" s="50"/>
      <c r="G4516" s="50"/>
      <c r="H4516" s="50"/>
    </row>
    <row r="4517" spans="2:8">
      <c r="B4517"/>
      <c r="C4517"/>
      <c r="D4517"/>
      <c r="E4517" s="95"/>
      <c r="F4517" s="50"/>
      <c r="G4517" s="50"/>
      <c r="H4517" s="50"/>
    </row>
    <row r="4518" spans="2:8">
      <c r="B4518"/>
      <c r="C4518"/>
      <c r="D4518"/>
      <c r="E4518" s="95"/>
      <c r="F4518" s="50"/>
      <c r="G4518" s="50"/>
      <c r="H4518" s="50"/>
    </row>
    <row r="4519" spans="2:8">
      <c r="B4519"/>
      <c r="C4519"/>
      <c r="D4519"/>
      <c r="E4519" s="95"/>
      <c r="F4519" s="50"/>
      <c r="G4519" s="50"/>
      <c r="H4519" s="50"/>
    </row>
    <row r="4520" spans="2:8">
      <c r="B4520"/>
      <c r="C4520"/>
      <c r="D4520"/>
      <c r="E4520" s="95"/>
      <c r="F4520" s="50"/>
      <c r="G4520" s="50"/>
      <c r="H4520" s="50"/>
    </row>
    <row r="4521" spans="2:8">
      <c r="B4521"/>
      <c r="C4521"/>
      <c r="D4521"/>
      <c r="E4521" s="95"/>
      <c r="F4521" s="50"/>
      <c r="G4521" s="50"/>
      <c r="H4521" s="50"/>
    </row>
    <row r="4522" spans="2:8">
      <c r="B4522"/>
      <c r="C4522"/>
      <c r="D4522"/>
      <c r="E4522" s="95"/>
      <c r="F4522" s="50"/>
      <c r="G4522" s="50"/>
      <c r="H4522" s="50"/>
    </row>
    <row r="4523" spans="2:8">
      <c r="B4523"/>
      <c r="C4523"/>
      <c r="D4523"/>
      <c r="E4523" s="95"/>
      <c r="F4523" s="50"/>
      <c r="G4523" s="50"/>
      <c r="H4523" s="50"/>
    </row>
    <row r="4524" spans="2:8">
      <c r="B4524"/>
      <c r="C4524"/>
      <c r="D4524"/>
      <c r="E4524" s="95"/>
      <c r="F4524" s="50"/>
      <c r="G4524" s="50"/>
      <c r="H4524" s="50"/>
    </row>
    <row r="4525" spans="2:8">
      <c r="B4525"/>
      <c r="C4525"/>
      <c r="D4525"/>
      <c r="E4525" s="95"/>
      <c r="F4525" s="50"/>
      <c r="G4525" s="50"/>
      <c r="H4525" s="50"/>
    </row>
    <row r="4526" spans="2:8">
      <c r="B4526"/>
      <c r="C4526"/>
      <c r="D4526"/>
      <c r="E4526" s="95"/>
      <c r="F4526" s="50"/>
      <c r="G4526" s="50"/>
      <c r="H4526" s="50"/>
    </row>
    <row r="4527" spans="2:8">
      <c r="B4527"/>
      <c r="C4527"/>
      <c r="D4527"/>
      <c r="E4527" s="95"/>
      <c r="F4527" s="50"/>
      <c r="G4527" s="50"/>
      <c r="H4527" s="50"/>
    </row>
    <row r="4528" spans="2:8">
      <c r="B4528"/>
      <c r="C4528"/>
      <c r="D4528"/>
      <c r="E4528" s="95"/>
      <c r="F4528" s="50"/>
      <c r="G4528" s="50"/>
      <c r="H4528" s="50"/>
    </row>
    <row r="4529" spans="2:8">
      <c r="B4529"/>
      <c r="C4529"/>
      <c r="D4529"/>
      <c r="E4529" s="95"/>
      <c r="F4529" s="50"/>
      <c r="G4529" s="50"/>
      <c r="H4529" s="50"/>
    </row>
    <row r="4530" spans="2:8">
      <c r="B4530"/>
      <c r="C4530"/>
      <c r="D4530"/>
      <c r="E4530" s="95"/>
      <c r="F4530" s="50"/>
      <c r="G4530" s="50"/>
      <c r="H4530" s="50"/>
    </row>
    <row r="4531" spans="2:8">
      <c r="B4531"/>
      <c r="C4531"/>
      <c r="D4531"/>
      <c r="E4531" s="95"/>
      <c r="F4531" s="50"/>
      <c r="G4531" s="50"/>
      <c r="H4531" s="50"/>
    </row>
    <row r="4532" spans="2:8">
      <c r="B4532"/>
      <c r="C4532"/>
      <c r="D4532"/>
      <c r="E4532" s="95"/>
      <c r="F4532" s="50"/>
      <c r="G4532" s="50"/>
      <c r="H4532" s="50"/>
    </row>
    <row r="4533" spans="2:8">
      <c r="B4533"/>
      <c r="C4533"/>
      <c r="D4533"/>
      <c r="E4533" s="95"/>
      <c r="F4533" s="50"/>
      <c r="G4533" s="50"/>
      <c r="H4533" s="50"/>
    </row>
    <row r="4534" spans="2:8">
      <c r="B4534"/>
      <c r="C4534"/>
      <c r="D4534"/>
      <c r="E4534" s="95"/>
      <c r="F4534" s="50"/>
      <c r="G4534" s="50"/>
      <c r="H4534" s="50"/>
    </row>
    <row r="4535" spans="2:8">
      <c r="B4535"/>
      <c r="C4535"/>
      <c r="D4535"/>
      <c r="E4535" s="95"/>
      <c r="F4535" s="50"/>
      <c r="G4535" s="50"/>
      <c r="H4535" s="50"/>
    </row>
    <row r="4536" spans="2:8">
      <c r="B4536"/>
      <c r="C4536"/>
      <c r="D4536"/>
      <c r="E4536" s="95"/>
      <c r="F4536" s="50"/>
      <c r="G4536" s="50"/>
      <c r="H4536" s="50"/>
    </row>
    <row r="4537" spans="2:8">
      <c r="B4537"/>
      <c r="C4537"/>
      <c r="D4537"/>
      <c r="E4537" s="95"/>
      <c r="F4537" s="50"/>
      <c r="G4537" s="50"/>
      <c r="H4537" s="50"/>
    </row>
    <row r="4538" spans="2:8">
      <c r="B4538"/>
      <c r="C4538"/>
      <c r="D4538"/>
      <c r="E4538" s="95"/>
      <c r="F4538" s="50"/>
      <c r="G4538" s="50"/>
      <c r="H4538" s="50"/>
    </row>
    <row r="4539" spans="2:8">
      <c r="B4539"/>
      <c r="C4539"/>
      <c r="D4539"/>
      <c r="E4539" s="95"/>
      <c r="F4539" s="50"/>
      <c r="G4539" s="50"/>
      <c r="H4539" s="50"/>
    </row>
    <row r="4540" spans="2:8">
      <c r="B4540"/>
      <c r="C4540"/>
      <c r="D4540"/>
      <c r="E4540" s="95"/>
      <c r="F4540" s="50"/>
      <c r="G4540" s="50"/>
      <c r="H4540" s="50"/>
    </row>
    <row r="4541" spans="2:8">
      <c r="B4541"/>
      <c r="C4541"/>
      <c r="D4541"/>
      <c r="E4541" s="95"/>
      <c r="F4541" s="50"/>
      <c r="G4541" s="50"/>
      <c r="H4541" s="50"/>
    </row>
    <row r="4542" spans="2:8">
      <c r="B4542"/>
      <c r="C4542"/>
      <c r="D4542"/>
      <c r="E4542" s="95"/>
      <c r="F4542" s="50"/>
      <c r="G4542" s="50"/>
      <c r="H4542" s="50"/>
    </row>
    <row r="4543" spans="2:8">
      <c r="B4543"/>
      <c r="C4543"/>
      <c r="D4543"/>
      <c r="E4543" s="95"/>
      <c r="F4543" s="50"/>
      <c r="G4543" s="50"/>
      <c r="H4543" s="50"/>
    </row>
    <row r="4544" spans="2:8">
      <c r="B4544"/>
      <c r="C4544"/>
      <c r="D4544"/>
      <c r="E4544" s="95"/>
      <c r="F4544" s="50"/>
      <c r="G4544" s="50"/>
      <c r="H4544" s="50"/>
    </row>
    <row r="4545" spans="2:8">
      <c r="B4545"/>
      <c r="C4545"/>
      <c r="D4545"/>
      <c r="E4545" s="95"/>
      <c r="F4545" s="50"/>
      <c r="G4545" s="50"/>
      <c r="H4545" s="50"/>
    </row>
    <row r="4546" spans="2:8">
      <c r="B4546"/>
      <c r="C4546"/>
      <c r="D4546"/>
      <c r="E4546" s="95"/>
      <c r="F4546" s="50"/>
      <c r="G4546" s="50"/>
      <c r="H4546" s="50"/>
    </row>
    <row r="4547" spans="2:8">
      <c r="B4547"/>
      <c r="C4547"/>
      <c r="D4547"/>
      <c r="E4547" s="95"/>
      <c r="F4547" s="50"/>
      <c r="G4547" s="50"/>
      <c r="H4547" s="50"/>
    </row>
    <row r="4548" spans="2:8">
      <c r="B4548"/>
      <c r="C4548"/>
      <c r="D4548"/>
      <c r="E4548" s="95"/>
      <c r="F4548" s="50"/>
      <c r="G4548" s="50"/>
      <c r="H4548" s="50"/>
    </row>
    <row r="4549" spans="2:8">
      <c r="B4549"/>
      <c r="C4549"/>
      <c r="D4549"/>
      <c r="E4549" s="95"/>
      <c r="F4549" s="50"/>
      <c r="G4549" s="50"/>
      <c r="H4549" s="50"/>
    </row>
    <row r="4550" spans="2:8">
      <c r="B4550"/>
      <c r="C4550"/>
      <c r="D4550"/>
      <c r="E4550" s="95"/>
      <c r="F4550" s="50"/>
      <c r="G4550" s="50"/>
      <c r="H4550" s="50"/>
    </row>
    <row r="4551" spans="2:8">
      <c r="B4551"/>
      <c r="C4551"/>
      <c r="D4551"/>
      <c r="E4551" s="95"/>
      <c r="F4551" s="50"/>
      <c r="G4551" s="50"/>
      <c r="H4551" s="50"/>
    </row>
    <row r="4552" spans="2:8">
      <c r="B4552"/>
      <c r="C4552"/>
      <c r="D4552"/>
      <c r="E4552" s="95"/>
      <c r="F4552" s="50"/>
      <c r="G4552" s="50"/>
      <c r="H4552" s="50"/>
    </row>
    <row r="4553" spans="2:8">
      <c r="B4553"/>
      <c r="C4553"/>
      <c r="D4553"/>
      <c r="E4553" s="95"/>
      <c r="F4553" s="50"/>
      <c r="G4553" s="50"/>
      <c r="H4553" s="50"/>
    </row>
    <row r="4554" spans="2:8">
      <c r="B4554"/>
      <c r="C4554"/>
      <c r="D4554"/>
      <c r="E4554" s="95"/>
      <c r="F4554" s="50"/>
      <c r="G4554" s="50"/>
      <c r="H4554" s="50"/>
    </row>
    <row r="4555" spans="2:8">
      <c r="B4555"/>
      <c r="C4555"/>
      <c r="D4555"/>
      <c r="E4555" s="95"/>
      <c r="F4555" s="50"/>
      <c r="G4555" s="50"/>
      <c r="H4555" s="50"/>
    </row>
    <row r="4556" spans="2:8">
      <c r="B4556"/>
      <c r="C4556"/>
      <c r="D4556"/>
      <c r="E4556" s="95"/>
      <c r="F4556" s="50"/>
      <c r="G4556" s="50"/>
      <c r="H4556" s="50"/>
    </row>
    <row r="4557" spans="2:8">
      <c r="B4557"/>
      <c r="C4557"/>
      <c r="D4557"/>
      <c r="E4557" s="95"/>
      <c r="F4557" s="50"/>
      <c r="G4557" s="50"/>
      <c r="H4557" s="50"/>
    </row>
    <row r="4558" spans="2:8">
      <c r="B4558"/>
      <c r="C4558"/>
      <c r="D4558"/>
      <c r="E4558" s="95"/>
      <c r="F4558" s="50"/>
      <c r="G4558" s="50"/>
      <c r="H4558" s="50"/>
    </row>
    <row r="4559" spans="2:8">
      <c r="B4559"/>
      <c r="C4559"/>
      <c r="D4559"/>
      <c r="E4559" s="95"/>
      <c r="F4559" s="50"/>
      <c r="G4559" s="50"/>
      <c r="H4559" s="50"/>
    </row>
    <row r="4560" spans="2:8">
      <c r="B4560"/>
      <c r="C4560"/>
      <c r="D4560"/>
      <c r="E4560" s="95"/>
      <c r="F4560" s="50"/>
      <c r="G4560" s="50"/>
      <c r="H4560" s="50"/>
    </row>
    <row r="4561" spans="2:8">
      <c r="B4561"/>
      <c r="C4561"/>
      <c r="D4561"/>
      <c r="E4561" s="95"/>
      <c r="F4561" s="50"/>
      <c r="G4561" s="50"/>
      <c r="H4561" s="50"/>
    </row>
    <row r="4562" spans="2:8">
      <c r="B4562"/>
      <c r="C4562"/>
      <c r="D4562"/>
      <c r="E4562" s="95"/>
      <c r="F4562" s="50"/>
      <c r="G4562" s="50"/>
      <c r="H4562" s="50"/>
    </row>
    <row r="4563" spans="2:8">
      <c r="B4563"/>
      <c r="C4563"/>
      <c r="D4563"/>
      <c r="E4563" s="95"/>
      <c r="F4563" s="50"/>
      <c r="G4563" s="50"/>
      <c r="H4563" s="50"/>
    </row>
    <row r="4564" spans="2:8">
      <c r="B4564"/>
      <c r="C4564"/>
      <c r="D4564"/>
      <c r="E4564" s="95"/>
      <c r="F4564" s="50"/>
      <c r="G4564" s="50"/>
      <c r="H4564" s="50"/>
    </row>
    <row r="4565" spans="2:8">
      <c r="B4565"/>
      <c r="C4565"/>
      <c r="D4565"/>
      <c r="E4565" s="95"/>
      <c r="F4565" s="50"/>
      <c r="G4565" s="50"/>
      <c r="H4565" s="50"/>
    </row>
    <row r="4566" spans="2:8">
      <c r="B4566"/>
      <c r="C4566"/>
      <c r="D4566"/>
      <c r="E4566" s="95"/>
      <c r="F4566" s="50"/>
      <c r="G4566" s="50"/>
      <c r="H4566" s="50"/>
    </row>
    <row r="4567" spans="2:8">
      <c r="B4567"/>
      <c r="C4567"/>
      <c r="D4567"/>
      <c r="E4567" s="95"/>
      <c r="F4567" s="50"/>
      <c r="G4567" s="50"/>
      <c r="H4567" s="50"/>
    </row>
    <row r="4568" spans="2:8">
      <c r="B4568"/>
      <c r="C4568"/>
      <c r="D4568"/>
      <c r="E4568" s="95"/>
      <c r="F4568" s="50"/>
      <c r="G4568" s="50"/>
      <c r="H4568" s="50"/>
    </row>
    <row r="4569" spans="2:8">
      <c r="B4569"/>
      <c r="C4569"/>
      <c r="D4569"/>
      <c r="E4569" s="95"/>
      <c r="F4569" s="50"/>
      <c r="G4569" s="50"/>
      <c r="H4569" s="50"/>
    </row>
    <row r="4570" spans="2:8">
      <c r="B4570"/>
      <c r="C4570"/>
      <c r="D4570"/>
      <c r="E4570" s="95"/>
      <c r="F4570" s="50"/>
      <c r="G4570" s="50"/>
      <c r="H4570" s="50"/>
    </row>
    <row r="4571" spans="2:8">
      <c r="B4571"/>
      <c r="C4571"/>
      <c r="D4571"/>
      <c r="E4571" s="95"/>
      <c r="F4571" s="50"/>
      <c r="G4571" s="50"/>
      <c r="H4571" s="50"/>
    </row>
    <row r="4572" spans="2:8">
      <c r="B4572"/>
      <c r="C4572"/>
      <c r="D4572"/>
      <c r="E4572" s="95"/>
      <c r="F4572" s="50"/>
      <c r="G4572" s="50"/>
      <c r="H4572" s="50"/>
    </row>
    <row r="4573" spans="2:8">
      <c r="B4573"/>
      <c r="C4573"/>
      <c r="D4573"/>
      <c r="E4573" s="95"/>
      <c r="F4573" s="50"/>
      <c r="G4573" s="50"/>
      <c r="H4573" s="50"/>
    </row>
    <row r="4574" spans="2:8">
      <c r="B4574"/>
      <c r="C4574"/>
      <c r="D4574"/>
      <c r="E4574" s="95"/>
      <c r="F4574" s="50"/>
      <c r="G4574" s="50"/>
      <c r="H4574" s="50"/>
    </row>
    <row r="4575" spans="2:8">
      <c r="B4575"/>
      <c r="C4575"/>
      <c r="D4575"/>
      <c r="E4575" s="95"/>
      <c r="F4575" s="50"/>
      <c r="G4575" s="50"/>
      <c r="H4575" s="50"/>
    </row>
    <row r="4576" spans="2:8">
      <c r="B4576"/>
      <c r="C4576"/>
      <c r="D4576"/>
      <c r="E4576" s="95"/>
      <c r="F4576" s="50"/>
      <c r="G4576" s="50"/>
      <c r="H4576" s="50"/>
    </row>
    <row r="4577" spans="2:8">
      <c r="B4577"/>
      <c r="C4577"/>
      <c r="D4577"/>
      <c r="E4577" s="95"/>
      <c r="F4577" s="50"/>
      <c r="G4577" s="50"/>
      <c r="H4577" s="50"/>
    </row>
    <row r="4578" spans="2:8">
      <c r="B4578"/>
      <c r="C4578"/>
      <c r="D4578"/>
      <c r="E4578" s="95"/>
      <c r="F4578" s="50"/>
      <c r="G4578" s="50"/>
      <c r="H4578" s="50"/>
    </row>
    <row r="4579" spans="2:8">
      <c r="B4579"/>
      <c r="C4579"/>
      <c r="D4579"/>
      <c r="E4579" s="95"/>
      <c r="F4579" s="50"/>
      <c r="G4579" s="50"/>
      <c r="H4579" s="50"/>
    </row>
    <row r="4580" spans="2:8">
      <c r="B4580"/>
      <c r="C4580"/>
      <c r="D4580"/>
      <c r="E4580" s="95"/>
      <c r="F4580" s="50"/>
      <c r="G4580" s="50"/>
      <c r="H4580" s="50"/>
    </row>
    <row r="4581" spans="2:8">
      <c r="B4581"/>
      <c r="C4581"/>
      <c r="D4581"/>
      <c r="E4581" s="95"/>
      <c r="F4581" s="50"/>
      <c r="G4581" s="50"/>
      <c r="H4581" s="50"/>
    </row>
    <row r="4582" spans="2:8">
      <c r="B4582"/>
      <c r="C4582"/>
      <c r="D4582"/>
      <c r="E4582" s="95"/>
      <c r="F4582" s="50"/>
      <c r="G4582" s="50"/>
      <c r="H4582" s="50"/>
    </row>
    <row r="4583" spans="2:8">
      <c r="B4583"/>
      <c r="C4583"/>
      <c r="D4583"/>
      <c r="E4583" s="95"/>
      <c r="F4583" s="50"/>
      <c r="G4583" s="50"/>
      <c r="H4583" s="50"/>
    </row>
    <row r="4584" spans="2:8">
      <c r="B4584"/>
      <c r="C4584"/>
      <c r="D4584"/>
      <c r="E4584" s="95"/>
      <c r="F4584" s="50"/>
      <c r="G4584" s="50"/>
      <c r="H4584" s="50"/>
    </row>
    <row r="4585" spans="2:8">
      <c r="B4585"/>
      <c r="C4585"/>
      <c r="D4585"/>
      <c r="E4585" s="95"/>
      <c r="F4585" s="50"/>
      <c r="G4585" s="50"/>
      <c r="H4585" s="50"/>
    </row>
    <row r="4586" spans="2:8">
      <c r="B4586"/>
      <c r="C4586"/>
      <c r="D4586"/>
      <c r="E4586" s="95"/>
      <c r="F4586" s="50"/>
      <c r="G4586" s="50"/>
      <c r="H4586" s="50"/>
    </row>
    <row r="4587" spans="2:8">
      <c r="B4587"/>
      <c r="C4587"/>
      <c r="D4587"/>
      <c r="E4587" s="95"/>
      <c r="F4587" s="50"/>
      <c r="G4587" s="50"/>
      <c r="H4587" s="50"/>
    </row>
    <row r="4588" spans="2:8">
      <c r="B4588"/>
      <c r="C4588"/>
      <c r="D4588"/>
      <c r="E4588" s="95"/>
      <c r="F4588" s="50"/>
      <c r="G4588" s="50"/>
      <c r="H4588" s="50"/>
    </row>
    <row r="4589" spans="2:8">
      <c r="B4589"/>
      <c r="C4589"/>
      <c r="D4589"/>
      <c r="E4589" s="95"/>
      <c r="F4589" s="50"/>
      <c r="G4589" s="50"/>
      <c r="H4589" s="50"/>
    </row>
    <row r="4590" spans="2:8">
      <c r="B4590"/>
      <c r="C4590"/>
      <c r="D4590"/>
      <c r="E4590" s="95"/>
      <c r="F4590" s="50"/>
      <c r="G4590" s="50"/>
      <c r="H4590" s="50"/>
    </row>
    <row r="4591" spans="2:8">
      <c r="B4591"/>
      <c r="C4591"/>
      <c r="D4591"/>
      <c r="E4591" s="95"/>
      <c r="F4591" s="50"/>
      <c r="G4591" s="50"/>
      <c r="H4591" s="50"/>
    </row>
    <row r="4592" spans="2:8">
      <c r="B4592"/>
      <c r="C4592"/>
      <c r="D4592"/>
      <c r="E4592" s="95"/>
      <c r="F4592" s="50"/>
      <c r="G4592" s="50"/>
      <c r="H4592" s="50"/>
    </row>
    <row r="4593" spans="2:8">
      <c r="B4593"/>
      <c r="C4593"/>
      <c r="D4593"/>
      <c r="E4593" s="95"/>
      <c r="F4593" s="50"/>
      <c r="G4593" s="50"/>
      <c r="H4593" s="50"/>
    </row>
    <row r="4594" spans="2:8">
      <c r="B4594"/>
      <c r="C4594"/>
      <c r="D4594"/>
      <c r="E4594" s="95"/>
      <c r="F4594" s="50"/>
      <c r="G4594" s="50"/>
      <c r="H4594" s="50"/>
    </row>
    <row r="4595" spans="2:8">
      <c r="B4595"/>
      <c r="C4595"/>
      <c r="D4595"/>
      <c r="E4595" s="95"/>
      <c r="F4595" s="50"/>
      <c r="G4595" s="50"/>
      <c r="H4595" s="50"/>
    </row>
    <row r="4596" spans="2:8">
      <c r="B4596"/>
      <c r="C4596"/>
      <c r="D4596"/>
      <c r="E4596" s="95"/>
      <c r="F4596" s="50"/>
      <c r="G4596" s="50"/>
      <c r="H4596" s="50"/>
    </row>
    <row r="4597" spans="2:8">
      <c r="B4597"/>
      <c r="C4597"/>
      <c r="D4597"/>
      <c r="E4597" s="95"/>
      <c r="F4597" s="50"/>
      <c r="G4597" s="50"/>
      <c r="H4597" s="50"/>
    </row>
    <row r="4598" spans="2:8">
      <c r="B4598"/>
      <c r="C4598"/>
      <c r="D4598"/>
      <c r="E4598" s="95"/>
      <c r="F4598" s="50"/>
      <c r="G4598" s="50"/>
      <c r="H4598" s="50"/>
    </row>
    <row r="4599" spans="2:8">
      <c r="B4599"/>
      <c r="C4599"/>
      <c r="D4599"/>
      <c r="E4599" s="95"/>
      <c r="F4599" s="50"/>
      <c r="G4599" s="50"/>
      <c r="H4599" s="50"/>
    </row>
    <row r="4600" spans="2:8">
      <c r="B4600"/>
      <c r="C4600"/>
      <c r="D4600"/>
      <c r="E4600" s="95"/>
      <c r="F4600" s="50"/>
      <c r="G4600" s="50"/>
      <c r="H4600" s="50"/>
    </row>
    <row r="4601" spans="2:8">
      <c r="B4601"/>
      <c r="C4601"/>
      <c r="D4601"/>
      <c r="E4601" s="95"/>
      <c r="F4601" s="50"/>
      <c r="G4601" s="50"/>
      <c r="H4601" s="50"/>
    </row>
    <row r="4602" spans="2:8">
      <c r="B4602"/>
      <c r="C4602"/>
      <c r="D4602"/>
      <c r="E4602" s="95"/>
      <c r="F4602" s="50"/>
      <c r="G4602" s="50"/>
      <c r="H4602" s="50"/>
    </row>
    <row r="4603" spans="2:8">
      <c r="B4603"/>
      <c r="C4603"/>
      <c r="D4603"/>
      <c r="E4603" s="95"/>
      <c r="F4603" s="50"/>
      <c r="G4603" s="50"/>
      <c r="H4603" s="50"/>
    </row>
    <row r="4604" spans="2:8">
      <c r="B4604"/>
      <c r="C4604"/>
      <c r="D4604"/>
      <c r="E4604" s="95"/>
      <c r="F4604" s="50"/>
      <c r="G4604" s="50"/>
      <c r="H4604" s="50"/>
    </row>
    <row r="4605" spans="2:8">
      <c r="B4605"/>
      <c r="C4605"/>
      <c r="D4605"/>
      <c r="E4605" s="95"/>
      <c r="F4605" s="50"/>
      <c r="G4605" s="50"/>
      <c r="H4605" s="50"/>
    </row>
    <row r="4606" spans="2:8">
      <c r="B4606"/>
      <c r="C4606"/>
      <c r="D4606"/>
      <c r="E4606" s="95"/>
      <c r="F4606" s="50"/>
      <c r="G4606" s="50"/>
      <c r="H4606" s="50"/>
    </row>
    <row r="4607" spans="2:8">
      <c r="B4607"/>
      <c r="C4607"/>
      <c r="D4607"/>
      <c r="E4607" s="95"/>
      <c r="F4607" s="50"/>
      <c r="G4607" s="50"/>
      <c r="H4607" s="50"/>
    </row>
    <row r="4608" spans="2:8">
      <c r="B4608"/>
      <c r="C4608"/>
      <c r="D4608"/>
      <c r="E4608" s="95"/>
      <c r="F4608" s="50"/>
      <c r="G4608" s="50"/>
      <c r="H4608" s="50"/>
    </row>
    <row r="4609" spans="2:8">
      <c r="B4609"/>
      <c r="C4609"/>
      <c r="D4609"/>
      <c r="E4609" s="95"/>
      <c r="F4609" s="50"/>
      <c r="G4609" s="50"/>
      <c r="H4609" s="50"/>
    </row>
    <row r="4610" spans="2:8">
      <c r="B4610"/>
      <c r="C4610"/>
      <c r="D4610"/>
      <c r="E4610" s="95"/>
      <c r="F4610" s="50"/>
      <c r="G4610" s="50"/>
      <c r="H4610" s="50"/>
    </row>
    <row r="4611" spans="2:8">
      <c r="B4611"/>
      <c r="C4611"/>
      <c r="D4611"/>
      <c r="E4611" s="95"/>
      <c r="F4611" s="50"/>
      <c r="G4611" s="50"/>
      <c r="H4611" s="50"/>
    </row>
    <row r="4612" spans="2:8">
      <c r="B4612"/>
      <c r="C4612"/>
      <c r="D4612"/>
      <c r="E4612" s="95"/>
      <c r="F4612" s="50"/>
      <c r="G4612" s="50"/>
      <c r="H4612" s="50"/>
    </row>
    <row r="4613" spans="2:8">
      <c r="B4613"/>
      <c r="C4613"/>
      <c r="D4613"/>
      <c r="E4613" s="95"/>
      <c r="F4613" s="50"/>
      <c r="G4613" s="50"/>
      <c r="H4613" s="50"/>
    </row>
    <row r="4614" spans="2:8">
      <c r="B4614"/>
      <c r="C4614"/>
      <c r="D4614"/>
      <c r="E4614" s="95"/>
      <c r="F4614" s="50"/>
      <c r="G4614" s="50"/>
      <c r="H4614" s="50"/>
    </row>
    <row r="4615" spans="2:8">
      <c r="B4615"/>
      <c r="C4615"/>
      <c r="D4615"/>
      <c r="E4615" s="95"/>
      <c r="F4615" s="50"/>
      <c r="G4615" s="50"/>
      <c r="H4615" s="50"/>
    </row>
    <row r="4616" spans="2:8">
      <c r="B4616"/>
      <c r="C4616"/>
      <c r="D4616"/>
      <c r="E4616" s="95"/>
      <c r="F4616" s="50"/>
      <c r="G4616" s="50"/>
      <c r="H4616" s="50"/>
    </row>
    <row r="4617" spans="2:8">
      <c r="B4617"/>
      <c r="C4617"/>
      <c r="D4617"/>
      <c r="E4617" s="95"/>
      <c r="F4617" s="50"/>
      <c r="G4617" s="50"/>
      <c r="H4617" s="50"/>
    </row>
    <row r="4618" spans="2:8">
      <c r="B4618"/>
      <c r="C4618"/>
      <c r="D4618"/>
      <c r="E4618" s="95"/>
      <c r="F4618" s="50"/>
      <c r="G4618" s="50"/>
      <c r="H4618" s="50"/>
    </row>
    <row r="4619" spans="2:8">
      <c r="B4619"/>
      <c r="C4619"/>
      <c r="D4619"/>
      <c r="E4619" s="95"/>
      <c r="F4619" s="50"/>
      <c r="G4619" s="50"/>
      <c r="H4619" s="50"/>
    </row>
    <row r="4620" spans="2:8">
      <c r="B4620"/>
      <c r="C4620"/>
      <c r="D4620"/>
      <c r="E4620" s="95"/>
      <c r="F4620" s="50"/>
      <c r="G4620" s="50"/>
      <c r="H4620" s="50"/>
    </row>
    <row r="4621" spans="2:8">
      <c r="B4621"/>
      <c r="C4621"/>
      <c r="D4621"/>
      <c r="E4621" s="95"/>
      <c r="F4621" s="50"/>
      <c r="G4621" s="50"/>
      <c r="H4621" s="50"/>
    </row>
    <row r="4622" spans="2:8">
      <c r="B4622"/>
      <c r="C4622"/>
      <c r="D4622"/>
      <c r="E4622" s="95"/>
      <c r="F4622" s="50"/>
      <c r="G4622" s="50"/>
      <c r="H4622" s="50"/>
    </row>
    <row r="4623" spans="2:8">
      <c r="B4623"/>
      <c r="C4623"/>
      <c r="D4623"/>
      <c r="E4623" s="95"/>
      <c r="F4623" s="50"/>
      <c r="G4623" s="50"/>
      <c r="H4623" s="50"/>
    </row>
    <row r="4624" spans="2:8">
      <c r="B4624"/>
      <c r="C4624"/>
      <c r="D4624"/>
      <c r="E4624" s="95"/>
      <c r="F4624" s="50"/>
      <c r="G4624" s="50"/>
      <c r="H4624" s="50"/>
    </row>
    <row r="4625" spans="2:8">
      <c r="B4625"/>
      <c r="C4625"/>
      <c r="D4625"/>
      <c r="E4625" s="95"/>
      <c r="F4625" s="50"/>
      <c r="G4625" s="50"/>
      <c r="H4625" s="50"/>
    </row>
    <row r="4626" spans="2:8">
      <c r="B4626"/>
      <c r="C4626"/>
      <c r="D4626"/>
      <c r="E4626" s="95"/>
      <c r="F4626" s="50"/>
      <c r="G4626" s="50"/>
      <c r="H4626" s="50"/>
    </row>
    <row r="4627" spans="2:8">
      <c r="B4627"/>
      <c r="C4627"/>
      <c r="D4627"/>
      <c r="E4627" s="95"/>
      <c r="F4627" s="50"/>
      <c r="G4627" s="50"/>
      <c r="H4627" s="50"/>
    </row>
    <row r="4628" spans="2:8">
      <c r="B4628"/>
      <c r="C4628"/>
      <c r="D4628"/>
      <c r="E4628" s="95"/>
      <c r="F4628" s="50"/>
      <c r="G4628" s="50"/>
      <c r="H4628" s="50"/>
    </row>
    <row r="4629" spans="2:8">
      <c r="B4629"/>
      <c r="C4629"/>
      <c r="D4629"/>
      <c r="E4629" s="95"/>
      <c r="F4629" s="50"/>
      <c r="G4629" s="50"/>
      <c r="H4629" s="50"/>
    </row>
    <row r="4630" spans="2:8">
      <c r="B4630"/>
      <c r="C4630"/>
      <c r="D4630"/>
      <c r="E4630" s="95"/>
      <c r="F4630" s="50"/>
      <c r="G4630" s="50"/>
      <c r="H4630" s="50"/>
    </row>
    <row r="4631" spans="2:8">
      <c r="B4631"/>
      <c r="C4631"/>
      <c r="D4631"/>
      <c r="E4631" s="95"/>
      <c r="F4631" s="50"/>
      <c r="G4631" s="50"/>
      <c r="H4631" s="50"/>
    </row>
    <row r="4632" spans="2:8">
      <c r="B4632"/>
      <c r="C4632"/>
      <c r="D4632"/>
      <c r="E4632" s="95"/>
      <c r="F4632" s="50"/>
      <c r="G4632" s="50"/>
      <c r="H4632" s="50"/>
    </row>
    <row r="4633" spans="2:8">
      <c r="B4633"/>
      <c r="C4633"/>
      <c r="D4633"/>
      <c r="E4633" s="95"/>
      <c r="F4633" s="50"/>
      <c r="G4633" s="50"/>
      <c r="H4633" s="50"/>
    </row>
    <row r="4634" spans="2:8">
      <c r="B4634"/>
      <c r="C4634"/>
      <c r="D4634"/>
      <c r="E4634" s="95"/>
      <c r="F4634" s="50"/>
      <c r="G4634" s="50"/>
      <c r="H4634" s="50"/>
    </row>
    <row r="4635" spans="2:8">
      <c r="B4635"/>
      <c r="C4635"/>
      <c r="D4635"/>
      <c r="E4635" s="95"/>
      <c r="F4635" s="50"/>
      <c r="G4635" s="50"/>
      <c r="H4635" s="50"/>
    </row>
    <row r="4636" spans="2:8">
      <c r="B4636"/>
      <c r="C4636"/>
      <c r="D4636"/>
      <c r="E4636" s="95"/>
      <c r="F4636" s="50"/>
      <c r="G4636" s="50"/>
      <c r="H4636" s="50"/>
    </row>
    <row r="4637" spans="2:8">
      <c r="B4637"/>
      <c r="C4637"/>
      <c r="D4637"/>
      <c r="E4637" s="95"/>
      <c r="F4637" s="50"/>
      <c r="G4637" s="50"/>
      <c r="H4637" s="50"/>
    </row>
    <row r="4638" spans="2:8">
      <c r="B4638"/>
      <c r="C4638"/>
      <c r="D4638"/>
      <c r="E4638" s="95"/>
      <c r="F4638" s="50"/>
      <c r="G4638" s="50"/>
      <c r="H4638" s="50"/>
    </row>
    <row r="4639" spans="2:8">
      <c r="B4639"/>
      <c r="C4639"/>
      <c r="D4639"/>
      <c r="E4639" s="95"/>
      <c r="F4639" s="50"/>
      <c r="G4639" s="50"/>
      <c r="H4639" s="50"/>
    </row>
    <row r="4640" spans="2:8">
      <c r="B4640"/>
      <c r="C4640"/>
      <c r="D4640"/>
      <c r="E4640" s="95"/>
      <c r="F4640" s="50"/>
      <c r="G4640" s="50"/>
      <c r="H4640" s="50"/>
    </row>
    <row r="4641" spans="2:8">
      <c r="B4641"/>
      <c r="C4641"/>
      <c r="D4641"/>
      <c r="E4641" s="95"/>
      <c r="F4641" s="50"/>
      <c r="G4641" s="50"/>
      <c r="H4641" s="50"/>
    </row>
    <row r="4642" spans="2:8">
      <c r="B4642"/>
      <c r="C4642"/>
      <c r="D4642"/>
      <c r="E4642" s="95"/>
      <c r="F4642" s="50"/>
      <c r="G4642" s="50"/>
      <c r="H4642" s="50"/>
    </row>
    <row r="4643" spans="2:8">
      <c r="B4643"/>
      <c r="C4643"/>
      <c r="D4643"/>
      <c r="E4643" s="95"/>
      <c r="F4643" s="50"/>
      <c r="G4643" s="50"/>
      <c r="H4643" s="50"/>
    </row>
    <row r="4644" spans="2:8">
      <c r="B4644"/>
      <c r="C4644"/>
      <c r="D4644"/>
      <c r="E4644" s="95"/>
      <c r="F4644" s="50"/>
      <c r="G4644" s="50"/>
      <c r="H4644" s="50"/>
    </row>
    <row r="4645" spans="2:8">
      <c r="B4645"/>
      <c r="C4645"/>
      <c r="D4645"/>
      <c r="E4645" s="95"/>
      <c r="F4645" s="50"/>
      <c r="G4645" s="50"/>
      <c r="H4645" s="50"/>
    </row>
    <row r="4646" spans="2:8">
      <c r="B4646"/>
      <c r="C4646"/>
      <c r="D4646"/>
      <c r="E4646" s="95"/>
      <c r="F4646" s="50"/>
      <c r="G4646" s="50"/>
      <c r="H4646" s="50"/>
    </row>
    <row r="4647" spans="2:8">
      <c r="B4647"/>
      <c r="C4647"/>
      <c r="D4647"/>
      <c r="E4647" s="95"/>
      <c r="F4647" s="50"/>
      <c r="G4647" s="50"/>
      <c r="H4647" s="50"/>
    </row>
    <row r="4648" spans="2:8">
      <c r="B4648"/>
      <c r="C4648"/>
      <c r="D4648"/>
      <c r="E4648" s="95"/>
      <c r="F4648" s="50"/>
      <c r="G4648" s="50"/>
      <c r="H4648" s="50"/>
    </row>
    <row r="4649" spans="2:8">
      <c r="B4649"/>
      <c r="C4649"/>
      <c r="D4649"/>
      <c r="E4649" s="95"/>
      <c r="F4649" s="50"/>
      <c r="G4649" s="50"/>
      <c r="H4649" s="50"/>
    </row>
    <row r="4650" spans="2:8">
      <c r="B4650"/>
      <c r="C4650"/>
      <c r="D4650"/>
      <c r="E4650" s="95"/>
      <c r="F4650" s="50"/>
      <c r="G4650" s="50"/>
      <c r="H4650" s="50"/>
    </row>
    <row r="4651" spans="2:8">
      <c r="B4651"/>
      <c r="C4651"/>
      <c r="D4651"/>
      <c r="E4651" s="95"/>
      <c r="F4651" s="50"/>
      <c r="G4651" s="50"/>
      <c r="H4651" s="50"/>
    </row>
    <row r="4652" spans="2:8">
      <c r="B4652"/>
      <c r="C4652"/>
      <c r="D4652"/>
      <c r="E4652" s="95"/>
      <c r="F4652" s="50"/>
      <c r="G4652" s="50"/>
      <c r="H4652" s="50"/>
    </row>
    <row r="4653" spans="2:8">
      <c r="B4653"/>
      <c r="C4653"/>
      <c r="D4653"/>
      <c r="E4653" s="95"/>
      <c r="F4653" s="50"/>
      <c r="G4653" s="50"/>
      <c r="H4653" s="50"/>
    </row>
    <row r="4654" spans="2:8">
      <c r="B4654"/>
      <c r="C4654"/>
      <c r="D4654"/>
      <c r="E4654" s="95"/>
      <c r="F4654" s="50"/>
      <c r="G4654" s="50"/>
      <c r="H4654" s="50"/>
    </row>
    <row r="4655" spans="2:8">
      <c r="B4655"/>
      <c r="C4655"/>
      <c r="D4655"/>
      <c r="E4655" s="95"/>
      <c r="F4655" s="50"/>
      <c r="G4655" s="50"/>
      <c r="H4655" s="50"/>
    </row>
    <row r="4656" spans="2:8">
      <c r="B4656"/>
      <c r="C4656"/>
      <c r="D4656"/>
      <c r="E4656" s="95"/>
      <c r="F4656" s="50"/>
      <c r="G4656" s="50"/>
      <c r="H4656" s="50"/>
    </row>
    <row r="4657" spans="1:13">
      <c r="B4657"/>
      <c r="C4657"/>
      <c r="D4657"/>
      <c r="E4657" s="95"/>
      <c r="F4657" s="50"/>
      <c r="G4657" s="50"/>
      <c r="H4657" s="50"/>
    </row>
    <row r="4658" spans="1:13">
      <c r="B4658"/>
      <c r="C4658"/>
      <c r="D4658"/>
      <c r="E4658" s="95"/>
      <c r="F4658" s="50"/>
      <c r="G4658" s="50"/>
      <c r="H4658" s="50"/>
    </row>
    <row r="4659" spans="1:13">
      <c r="B4659"/>
      <c r="C4659"/>
      <c r="D4659"/>
      <c r="E4659" s="95"/>
      <c r="F4659" s="50"/>
      <c r="G4659" s="50"/>
      <c r="H4659" s="50"/>
    </row>
    <row r="4660" spans="1:13">
      <c r="B4660"/>
      <c r="C4660"/>
      <c r="D4660"/>
      <c r="E4660" s="95"/>
      <c r="F4660" s="50"/>
      <c r="G4660" s="50"/>
      <c r="H4660" s="50"/>
    </row>
    <row r="4661" spans="1:13">
      <c r="B4661"/>
      <c r="C4661"/>
      <c r="D4661"/>
      <c r="E4661" s="95"/>
      <c r="F4661" s="50"/>
      <c r="G4661" s="50"/>
      <c r="H4661" s="50"/>
    </row>
    <row r="4662" spans="1:13">
      <c r="B4662"/>
      <c r="C4662"/>
      <c r="D4662"/>
      <c r="E4662" s="95"/>
      <c r="F4662" s="50"/>
      <c r="G4662" s="50"/>
      <c r="H4662" s="50"/>
    </row>
    <row r="4663" spans="1:13">
      <c r="B4663"/>
      <c r="C4663"/>
      <c r="D4663"/>
      <c r="E4663" s="95"/>
      <c r="F4663" s="50"/>
      <c r="G4663" s="50"/>
      <c r="H4663" s="50"/>
    </row>
    <row r="4664" spans="1:13">
      <c r="B4664"/>
      <c r="C4664"/>
      <c r="D4664"/>
      <c r="E4664" s="95"/>
      <c r="F4664" s="50"/>
      <c r="G4664" s="50"/>
      <c r="H4664" s="50"/>
    </row>
    <row r="4665" spans="1:13">
      <c r="B4665"/>
      <c r="C4665"/>
      <c r="D4665"/>
      <c r="E4665" s="95"/>
      <c r="F4665" s="50"/>
      <c r="G4665" s="50"/>
      <c r="H4665" s="50"/>
    </row>
    <row r="4666" spans="1:13">
      <c r="B4666"/>
      <c r="C4666"/>
      <c r="D4666"/>
      <c r="E4666" s="95"/>
      <c r="F4666" s="50"/>
      <c r="G4666" s="50"/>
      <c r="H4666" s="50"/>
    </row>
    <row r="4667" spans="1:13">
      <c r="B4667"/>
      <c r="C4667"/>
      <c r="D4667"/>
      <c r="E4667" s="95"/>
      <c r="F4667" s="50"/>
      <c r="G4667" s="50"/>
      <c r="H4667" s="50"/>
    </row>
    <row r="4668" spans="1:13">
      <c r="B4668"/>
      <c r="C4668"/>
      <c r="D4668"/>
      <c r="E4668" s="95"/>
      <c r="F4668" s="50"/>
      <c r="G4668" s="50"/>
      <c r="H4668" s="50"/>
    </row>
    <row r="4669" spans="1:13" s="34" customFormat="1">
      <c r="A4669"/>
      <c r="B4669"/>
      <c r="C4669"/>
      <c r="D4669"/>
      <c r="E4669" s="95"/>
      <c r="F4669" s="50"/>
      <c r="G4669" s="50"/>
      <c r="H4669" s="50"/>
      <c r="I4669"/>
      <c r="J4669"/>
      <c r="K4669"/>
      <c r="L4669"/>
      <c r="M4669"/>
    </row>
    <row r="4670" spans="1:13" s="34" customFormat="1">
      <c r="A4670"/>
      <c r="B4670"/>
      <c r="C4670"/>
      <c r="D4670"/>
      <c r="E4670" s="95"/>
      <c r="F4670" s="50"/>
      <c r="G4670" s="50"/>
      <c r="H4670" s="50"/>
      <c r="I4670"/>
      <c r="J4670"/>
      <c r="K4670"/>
    </row>
    <row r="4671" spans="1:13" s="34" customFormat="1">
      <c r="A4671"/>
      <c r="B4671"/>
      <c r="C4671"/>
      <c r="D4671"/>
      <c r="E4671" s="95"/>
      <c r="F4671" s="50"/>
      <c r="G4671" s="50"/>
      <c r="H4671" s="50"/>
      <c r="I4671"/>
      <c r="J4671"/>
      <c r="K4671"/>
    </row>
    <row r="4672" spans="1:13" s="34" customFormat="1">
      <c r="A4672"/>
      <c r="B4672"/>
      <c r="C4672"/>
      <c r="D4672"/>
      <c r="E4672" s="95"/>
      <c r="F4672" s="50"/>
      <c r="G4672" s="50"/>
      <c r="H4672" s="50"/>
      <c r="I4672"/>
      <c r="J4672"/>
      <c r="K4672"/>
    </row>
    <row r="4673" spans="1:13" s="34" customFormat="1">
      <c r="A4673"/>
      <c r="B4673"/>
      <c r="C4673"/>
      <c r="D4673"/>
      <c r="E4673" s="95"/>
      <c r="F4673" s="50"/>
      <c r="G4673" s="50"/>
      <c r="H4673" s="50"/>
      <c r="I4673"/>
      <c r="J4673"/>
      <c r="K4673"/>
    </row>
    <row r="4674" spans="1:13" s="34" customFormat="1">
      <c r="A4674"/>
      <c r="B4674"/>
      <c r="C4674"/>
      <c r="D4674"/>
      <c r="E4674" s="95"/>
      <c r="F4674" s="50"/>
      <c r="G4674" s="50"/>
      <c r="H4674" s="50"/>
      <c r="I4674"/>
      <c r="J4674"/>
      <c r="K4674"/>
    </row>
    <row r="4675" spans="1:13" s="34" customFormat="1">
      <c r="A4675"/>
      <c r="B4675"/>
      <c r="C4675"/>
      <c r="D4675"/>
      <c r="E4675" s="95"/>
      <c r="F4675" s="50"/>
      <c r="G4675" s="50"/>
      <c r="H4675" s="50"/>
      <c r="I4675"/>
      <c r="J4675"/>
      <c r="K4675"/>
    </row>
    <row r="4676" spans="1:13" s="34" customFormat="1">
      <c r="A4676"/>
      <c r="B4676"/>
      <c r="C4676"/>
      <c r="D4676"/>
      <c r="E4676" s="95"/>
      <c r="F4676" s="50"/>
      <c r="G4676" s="50"/>
      <c r="H4676" s="50"/>
      <c r="I4676"/>
      <c r="J4676"/>
      <c r="K4676"/>
    </row>
    <row r="4677" spans="1:13">
      <c r="B4677"/>
      <c r="C4677"/>
      <c r="D4677"/>
      <c r="E4677" s="95"/>
      <c r="F4677" s="50"/>
      <c r="G4677" s="50"/>
      <c r="H4677" s="50"/>
      <c r="L4677" s="34"/>
      <c r="M4677" s="34"/>
    </row>
    <row r="4678" spans="1:13" s="34" customFormat="1">
      <c r="A4678"/>
      <c r="B4678"/>
      <c r="C4678"/>
      <c r="D4678"/>
      <c r="E4678" s="95"/>
      <c r="F4678" s="50"/>
      <c r="G4678" s="50"/>
      <c r="H4678" s="50"/>
      <c r="I4678"/>
      <c r="J4678"/>
      <c r="K4678"/>
      <c r="L4678"/>
      <c r="M4678"/>
    </row>
    <row r="4679" spans="1:13" s="34" customFormat="1">
      <c r="A4679"/>
      <c r="B4679"/>
      <c r="C4679"/>
      <c r="D4679"/>
      <c r="E4679" s="95"/>
      <c r="F4679" s="50"/>
      <c r="G4679" s="50"/>
      <c r="H4679" s="50"/>
      <c r="I4679"/>
      <c r="J4679"/>
      <c r="K4679"/>
    </row>
    <row r="4680" spans="1:13" s="34" customFormat="1">
      <c r="A4680"/>
      <c r="B4680"/>
      <c r="C4680"/>
      <c r="D4680"/>
      <c r="E4680" s="95"/>
      <c r="F4680" s="50"/>
      <c r="G4680" s="50"/>
      <c r="H4680" s="50"/>
      <c r="I4680"/>
      <c r="J4680"/>
      <c r="K4680"/>
    </row>
    <row r="4681" spans="1:13">
      <c r="B4681"/>
      <c r="C4681"/>
      <c r="D4681"/>
      <c r="E4681" s="95"/>
      <c r="F4681" s="50"/>
      <c r="G4681" s="50"/>
      <c r="H4681" s="50"/>
      <c r="L4681" s="34"/>
      <c r="M4681" s="34"/>
    </row>
    <row r="4682" spans="1:13" s="34" customFormat="1">
      <c r="A4682"/>
      <c r="B4682"/>
      <c r="C4682"/>
      <c r="D4682"/>
      <c r="E4682" s="95"/>
      <c r="F4682" s="50"/>
      <c r="G4682" s="50"/>
      <c r="H4682" s="50"/>
      <c r="I4682"/>
      <c r="J4682"/>
      <c r="K4682"/>
      <c r="L4682"/>
      <c r="M4682"/>
    </row>
    <row r="4683" spans="1:13" s="34" customFormat="1">
      <c r="A4683"/>
      <c r="B4683"/>
      <c r="C4683"/>
      <c r="D4683"/>
      <c r="E4683" s="95"/>
      <c r="F4683" s="50"/>
      <c r="G4683" s="50"/>
      <c r="H4683" s="50"/>
      <c r="I4683"/>
      <c r="J4683"/>
      <c r="K4683"/>
    </row>
    <row r="4684" spans="1:13" s="34" customFormat="1">
      <c r="A4684"/>
      <c r="B4684"/>
      <c r="C4684"/>
      <c r="D4684"/>
      <c r="E4684" s="95"/>
      <c r="F4684" s="50"/>
      <c r="G4684" s="50"/>
      <c r="H4684" s="50"/>
      <c r="I4684"/>
      <c r="J4684"/>
      <c r="K4684"/>
    </row>
    <row r="4685" spans="1:13" s="34" customFormat="1">
      <c r="A4685"/>
      <c r="B4685"/>
      <c r="C4685"/>
      <c r="D4685"/>
      <c r="E4685" s="95"/>
      <c r="F4685" s="50"/>
      <c r="G4685" s="50"/>
      <c r="H4685" s="50"/>
      <c r="I4685"/>
      <c r="J4685"/>
      <c r="K4685"/>
    </row>
    <row r="4686" spans="1:13">
      <c r="B4686"/>
      <c r="C4686"/>
      <c r="D4686"/>
      <c r="E4686" s="95"/>
      <c r="F4686" s="50"/>
      <c r="G4686" s="50"/>
      <c r="H4686" s="50"/>
      <c r="L4686" s="34"/>
      <c r="M4686" s="34"/>
    </row>
    <row r="4687" spans="1:13" s="34" customFormat="1">
      <c r="A4687"/>
      <c r="B4687"/>
      <c r="C4687"/>
      <c r="D4687"/>
      <c r="E4687" s="95"/>
      <c r="F4687" s="50"/>
      <c r="G4687" s="50"/>
      <c r="H4687" s="50"/>
      <c r="I4687"/>
      <c r="J4687"/>
      <c r="K4687"/>
      <c r="L4687"/>
      <c r="M4687"/>
    </row>
    <row r="4688" spans="1:13" s="34" customFormat="1">
      <c r="A4688"/>
      <c r="B4688"/>
      <c r="C4688"/>
      <c r="D4688"/>
      <c r="E4688" s="95"/>
      <c r="F4688" s="50"/>
      <c r="G4688" s="50"/>
      <c r="H4688" s="50"/>
      <c r="I4688"/>
      <c r="J4688"/>
      <c r="K4688"/>
    </row>
    <row r="4689" spans="1:13" s="34" customFormat="1">
      <c r="A4689"/>
      <c r="B4689"/>
      <c r="C4689"/>
      <c r="D4689"/>
      <c r="E4689" s="95"/>
      <c r="F4689" s="50"/>
      <c r="G4689" s="50"/>
      <c r="H4689" s="50"/>
      <c r="I4689"/>
      <c r="J4689"/>
    </row>
    <row r="4690" spans="1:13" s="34" customFormat="1">
      <c r="A4690"/>
      <c r="B4690"/>
      <c r="C4690"/>
      <c r="D4690"/>
      <c r="E4690" s="95"/>
      <c r="F4690" s="50"/>
      <c r="G4690" s="50"/>
      <c r="H4690" s="50"/>
      <c r="I4690"/>
      <c r="J4690"/>
    </row>
    <row r="4691" spans="1:13" s="34" customFormat="1">
      <c r="A4691"/>
      <c r="B4691"/>
      <c r="C4691"/>
      <c r="D4691"/>
      <c r="E4691" s="95"/>
      <c r="F4691" s="50"/>
      <c r="G4691" s="50"/>
      <c r="H4691" s="50"/>
      <c r="I4691"/>
      <c r="J4691"/>
    </row>
    <row r="4692" spans="1:13" s="34" customFormat="1">
      <c r="A4692"/>
      <c r="B4692"/>
      <c r="C4692"/>
      <c r="D4692"/>
      <c r="E4692" s="95"/>
      <c r="F4692" s="50"/>
      <c r="G4692" s="50"/>
      <c r="H4692" s="50"/>
      <c r="I4692"/>
      <c r="J4692"/>
    </row>
    <row r="4693" spans="1:13" s="34" customFormat="1">
      <c r="A4693"/>
      <c r="B4693"/>
      <c r="C4693"/>
      <c r="D4693"/>
      <c r="E4693" s="95"/>
      <c r="F4693" s="50"/>
      <c r="G4693" s="50"/>
      <c r="H4693" s="50"/>
      <c r="I4693"/>
      <c r="J4693"/>
    </row>
    <row r="4694" spans="1:13" s="34" customFormat="1">
      <c r="A4694"/>
      <c r="B4694"/>
      <c r="C4694"/>
      <c r="D4694"/>
      <c r="E4694" s="95"/>
      <c r="F4694" s="50"/>
      <c r="G4694" s="50"/>
      <c r="H4694" s="50"/>
      <c r="I4694"/>
      <c r="J4694"/>
    </row>
    <row r="4695" spans="1:13" s="34" customFormat="1">
      <c r="A4695"/>
      <c r="B4695"/>
      <c r="C4695"/>
      <c r="D4695"/>
      <c r="E4695" s="95"/>
      <c r="F4695" s="50"/>
      <c r="G4695" s="50"/>
      <c r="H4695" s="50"/>
      <c r="I4695"/>
      <c r="J4695"/>
    </row>
    <row r="4696" spans="1:13">
      <c r="B4696"/>
      <c r="C4696"/>
      <c r="D4696"/>
      <c r="E4696" s="95"/>
      <c r="F4696" s="50"/>
      <c r="G4696" s="50"/>
      <c r="H4696" s="50"/>
      <c r="J4696" s="34"/>
      <c r="K4696" s="34"/>
      <c r="L4696" s="34"/>
      <c r="M4696" s="34"/>
    </row>
    <row r="4697" spans="1:13" s="34" customFormat="1">
      <c r="A4697"/>
      <c r="B4697"/>
      <c r="C4697"/>
      <c r="D4697"/>
      <c r="E4697" s="95"/>
      <c r="F4697" s="50"/>
      <c r="G4697" s="50"/>
      <c r="H4697" s="50"/>
      <c r="I4697"/>
      <c r="K4697"/>
      <c r="L4697"/>
      <c r="M4697"/>
    </row>
    <row r="4698" spans="1:13" s="34" customFormat="1">
      <c r="A4698"/>
      <c r="B4698"/>
      <c r="C4698"/>
      <c r="D4698"/>
      <c r="E4698" s="95"/>
      <c r="F4698" s="50"/>
      <c r="G4698" s="50"/>
      <c r="H4698" s="50"/>
      <c r="I4698"/>
    </row>
    <row r="4699" spans="1:13">
      <c r="B4699"/>
      <c r="C4699"/>
      <c r="D4699"/>
      <c r="E4699" s="95"/>
      <c r="F4699" s="50"/>
      <c r="G4699" s="50"/>
      <c r="H4699" s="50"/>
      <c r="J4699" s="34"/>
      <c r="K4699" s="34"/>
      <c r="L4699" s="34"/>
      <c r="M4699" s="34"/>
    </row>
    <row r="4700" spans="1:13" s="34" customFormat="1">
      <c r="A4700"/>
      <c r="B4700"/>
      <c r="C4700"/>
      <c r="D4700"/>
      <c r="E4700" s="95"/>
      <c r="F4700" s="50"/>
      <c r="G4700" s="50"/>
      <c r="H4700" s="50"/>
      <c r="I4700"/>
      <c r="L4700"/>
      <c r="M4700"/>
    </row>
    <row r="4701" spans="1:13" s="34" customFormat="1">
      <c r="A4701"/>
      <c r="B4701"/>
      <c r="C4701"/>
      <c r="D4701"/>
      <c r="E4701" s="95"/>
      <c r="F4701" s="50"/>
      <c r="G4701" s="50"/>
      <c r="H4701" s="50"/>
      <c r="I4701"/>
      <c r="K4701"/>
    </row>
    <row r="4702" spans="1:13" s="34" customFormat="1">
      <c r="E4702" s="48"/>
      <c r="F4702" s="14"/>
      <c r="G4702" s="14"/>
      <c r="H4702" s="25"/>
    </row>
    <row r="4703" spans="1:13" s="34" customFormat="1">
      <c r="E4703" s="48"/>
      <c r="F4703" s="14"/>
      <c r="G4703" s="14"/>
      <c r="H4703" s="25"/>
    </row>
    <row r="4704" spans="1:13" s="34" customFormat="1">
      <c r="E4704" s="48"/>
      <c r="J4704"/>
    </row>
    <row r="4705" spans="1:13">
      <c r="A4705" s="34"/>
      <c r="B4705" s="34"/>
      <c r="C4705" s="34"/>
      <c r="D4705" s="34"/>
      <c r="E4705" s="48"/>
      <c r="F4705" s="14"/>
      <c r="G4705" s="14"/>
      <c r="H4705" s="25"/>
      <c r="I4705" s="34"/>
      <c r="J4705" s="34"/>
      <c r="K4705" s="34"/>
      <c r="L4705" s="34"/>
      <c r="M4705" s="34"/>
    </row>
    <row r="4706" spans="1:13">
      <c r="A4706" s="34"/>
      <c r="B4706" s="34"/>
      <c r="C4706" s="34"/>
      <c r="D4706" s="34"/>
      <c r="E4706" s="48"/>
      <c r="F4706" s="14"/>
      <c r="G4706" s="14"/>
      <c r="H4706" s="25"/>
      <c r="I4706" s="34"/>
      <c r="J4706" s="34"/>
    </row>
    <row r="4707" spans="1:13" s="34" customFormat="1">
      <c r="E4707" s="48"/>
      <c r="F4707" s="14"/>
      <c r="G4707" s="14"/>
      <c r="H4707" s="25"/>
      <c r="L4707"/>
      <c r="M4707"/>
    </row>
    <row r="4708" spans="1:13">
      <c r="A4708" s="34"/>
      <c r="B4708" s="34"/>
      <c r="C4708" s="34"/>
      <c r="D4708" s="34"/>
      <c r="E4708" s="48"/>
      <c r="F4708" s="34"/>
      <c r="G4708" s="34"/>
      <c r="H4708" s="25"/>
      <c r="I4708" s="34"/>
      <c r="K4708" s="34"/>
      <c r="L4708" s="34"/>
      <c r="M4708" s="34"/>
    </row>
    <row r="4709" spans="1:13">
      <c r="A4709" s="34"/>
      <c r="B4709" s="34"/>
      <c r="C4709" s="34"/>
      <c r="D4709" s="34"/>
      <c r="E4709" s="48"/>
      <c r="F4709" s="14"/>
      <c r="G4709" s="14"/>
      <c r="H4709" s="25"/>
      <c r="I4709" s="34"/>
      <c r="J4709" s="34"/>
      <c r="K4709" s="34"/>
    </row>
    <row r="4710" spans="1:13">
      <c r="B4710"/>
      <c r="C4710"/>
      <c r="D4710"/>
      <c r="E4710" s="95"/>
      <c r="F4710" s="2"/>
      <c r="G4710" s="2"/>
      <c r="H4710" s="4"/>
      <c r="J4710" s="34"/>
      <c r="K4710" s="34"/>
    </row>
    <row r="4711" spans="1:13">
      <c r="A4711" s="34"/>
      <c r="B4711" s="34"/>
      <c r="C4711" s="34"/>
      <c r="D4711" s="34"/>
      <c r="E4711" s="48"/>
      <c r="F4711" s="34"/>
      <c r="G4711" s="34"/>
      <c r="H4711" s="34"/>
      <c r="I4711" s="34"/>
      <c r="J4711" s="34"/>
      <c r="K4711" s="34"/>
    </row>
    <row r="4712" spans="1:13" s="34" customFormat="1">
      <c r="E4712" s="48"/>
      <c r="F4712" s="14"/>
      <c r="G4712" s="14"/>
      <c r="H4712" s="25"/>
      <c r="L4712"/>
      <c r="M4712"/>
    </row>
    <row r="4713" spans="1:13" s="34" customFormat="1">
      <c r="E4713" s="48"/>
      <c r="F4713" s="14"/>
      <c r="G4713" s="14"/>
      <c r="H4713" s="25"/>
      <c r="J4713"/>
    </row>
    <row r="4714" spans="1:13" s="34" customFormat="1">
      <c r="A4714"/>
      <c r="B4714"/>
      <c r="C4714"/>
      <c r="D4714"/>
      <c r="E4714" s="95"/>
      <c r="F4714" s="2"/>
      <c r="G4714" s="2"/>
      <c r="H4714" s="4"/>
      <c r="I4714"/>
    </row>
    <row r="4715" spans="1:13" s="34" customFormat="1">
      <c r="E4715" s="48"/>
      <c r="F4715" s="14"/>
      <c r="G4715" s="14"/>
      <c r="H4715" s="25"/>
    </row>
    <row r="4716" spans="1:13" s="34" customFormat="1">
      <c r="E4716" s="48"/>
      <c r="F4716" s="14"/>
      <c r="G4716" s="14"/>
      <c r="H4716" s="25"/>
      <c r="K4716"/>
    </row>
    <row r="4717" spans="1:13" s="34" customFormat="1">
      <c r="E4717" s="48"/>
      <c r="F4717" s="14"/>
      <c r="G4717" s="14"/>
      <c r="H4717" s="25"/>
    </row>
    <row r="4718" spans="1:13" s="34" customFormat="1">
      <c r="E4718" s="48"/>
      <c r="F4718" s="14"/>
      <c r="G4718" s="44"/>
      <c r="H4718" s="25"/>
    </row>
    <row r="4719" spans="1:13" s="34" customFormat="1">
      <c r="A4719"/>
      <c r="B4719"/>
      <c r="C4719"/>
      <c r="D4719"/>
      <c r="E4719" s="95"/>
      <c r="F4719" s="2"/>
      <c r="G4719" s="2"/>
      <c r="H4719" s="4"/>
      <c r="I4719"/>
      <c r="K4719"/>
    </row>
    <row r="4720" spans="1:13" s="34" customFormat="1">
      <c r="E4720" s="48"/>
      <c r="F4720" s="14"/>
      <c r="G4720" s="14"/>
      <c r="H4720" s="25"/>
    </row>
    <row r="4721" spans="1:13" s="34" customFormat="1">
      <c r="E4721" s="48"/>
      <c r="F4721" s="14"/>
      <c r="G4721" s="14"/>
      <c r="H4721" s="25"/>
    </row>
    <row r="4722" spans="1:13">
      <c r="A4722" s="34"/>
      <c r="B4722" s="34"/>
      <c r="C4722" s="34"/>
      <c r="D4722" s="34"/>
      <c r="E4722" s="48"/>
      <c r="F4722" s="14"/>
      <c r="G4722" s="14"/>
      <c r="H4722" s="25"/>
      <c r="I4722" s="34"/>
      <c r="J4722" s="34"/>
      <c r="K4722" s="34"/>
      <c r="L4722" s="34"/>
      <c r="M4722" s="34"/>
    </row>
    <row r="4723" spans="1:13" s="34" customFormat="1">
      <c r="E4723" s="48"/>
      <c r="F4723" s="14"/>
      <c r="G4723" s="14"/>
      <c r="H4723" s="25"/>
      <c r="J4723"/>
      <c r="L4723"/>
      <c r="M4723"/>
    </row>
    <row r="4724" spans="1:13" s="34" customFormat="1">
      <c r="E4724" s="48"/>
      <c r="F4724" s="14"/>
      <c r="G4724" s="14"/>
      <c r="H4724" s="25"/>
    </row>
    <row r="4725" spans="1:13" s="34" customFormat="1">
      <c r="E4725" s="48"/>
      <c r="F4725" s="14"/>
      <c r="G4725" s="14"/>
      <c r="H4725" s="25"/>
      <c r="K4725"/>
    </row>
    <row r="4726" spans="1:13" s="34" customFormat="1">
      <c r="E4726" s="48"/>
      <c r="F4726" s="14"/>
      <c r="G4726" s="14"/>
      <c r="H4726" s="25"/>
      <c r="J4726"/>
      <c r="K4726"/>
    </row>
    <row r="4727" spans="1:13" s="34" customFormat="1">
      <c r="E4727" s="48"/>
      <c r="F4727" s="14"/>
      <c r="G4727" s="14"/>
      <c r="H4727" s="25"/>
    </row>
    <row r="4728" spans="1:13" s="34" customFormat="1">
      <c r="E4728" s="48"/>
      <c r="F4728" s="14"/>
      <c r="G4728" s="14"/>
      <c r="H4728" s="25"/>
      <c r="K4728"/>
    </row>
    <row r="4729" spans="1:13">
      <c r="B4729"/>
      <c r="C4729"/>
      <c r="D4729"/>
      <c r="E4729" s="95"/>
      <c r="F4729" s="2"/>
      <c r="G4729" s="2"/>
      <c r="H4729" s="4"/>
      <c r="J4729" s="34"/>
      <c r="L4729" s="34"/>
      <c r="M4729" s="34"/>
    </row>
    <row r="4730" spans="1:13" s="34" customFormat="1">
      <c r="E4730" s="48"/>
      <c r="F4730" s="29"/>
      <c r="G4730" s="29"/>
      <c r="H4730" s="24"/>
      <c r="K4730"/>
      <c r="L4730"/>
      <c r="M4730"/>
    </row>
    <row r="4731" spans="1:13" s="34" customFormat="1">
      <c r="E4731" s="48"/>
      <c r="F4731" s="14"/>
      <c r="G4731" s="14"/>
      <c r="H4731" s="25"/>
      <c r="K4731"/>
    </row>
    <row r="4732" spans="1:13" s="34" customFormat="1">
      <c r="A4732"/>
      <c r="B4732"/>
      <c r="C4732"/>
      <c r="D4732"/>
      <c r="E4732" s="95"/>
      <c r="F4732" s="2"/>
      <c r="G4732" s="2"/>
      <c r="H4732" s="4"/>
      <c r="I4732"/>
      <c r="J4732"/>
    </row>
    <row r="4733" spans="1:13" s="34" customFormat="1">
      <c r="E4733" s="48"/>
      <c r="F4733" s="44"/>
      <c r="G4733" s="44"/>
      <c r="H4733" s="25"/>
      <c r="J4733"/>
    </row>
    <row r="4734" spans="1:13" s="34" customFormat="1">
      <c r="E4734" s="48"/>
      <c r="F4734" s="14"/>
      <c r="G4734" s="14"/>
      <c r="H4734" s="25"/>
    </row>
    <row r="4735" spans="1:13" s="34" customFormat="1">
      <c r="E4735" s="48"/>
      <c r="F4735" s="14"/>
      <c r="G4735" s="14"/>
      <c r="H4735" s="25"/>
      <c r="J4735"/>
    </row>
    <row r="4736" spans="1:13" s="34" customFormat="1">
      <c r="E4736" s="48"/>
      <c r="F4736" s="14"/>
      <c r="G4736" s="14"/>
      <c r="H4736" s="25"/>
      <c r="J4736"/>
    </row>
    <row r="4737" spans="1:13" s="34" customFormat="1">
      <c r="E4737" s="48"/>
      <c r="F4737" s="14"/>
      <c r="G4737" s="14"/>
      <c r="H4737" s="14"/>
      <c r="J4737"/>
    </row>
    <row r="4738" spans="1:13" s="34" customFormat="1">
      <c r="A4738"/>
      <c r="B4738"/>
      <c r="C4738"/>
      <c r="D4738"/>
      <c r="E4738" s="95"/>
      <c r="F4738" s="2"/>
      <c r="G4738" s="2"/>
      <c r="H4738" s="4"/>
      <c r="I4738"/>
      <c r="J4738"/>
    </row>
    <row r="4739" spans="1:13" s="34" customFormat="1">
      <c r="A4739"/>
      <c r="B4739"/>
      <c r="C4739"/>
      <c r="D4739"/>
      <c r="E4739" s="95"/>
      <c r="F4739" s="2"/>
      <c r="G4739" s="2"/>
      <c r="H4739" s="4"/>
      <c r="I4739"/>
    </row>
    <row r="4740" spans="1:13">
      <c r="A4740" s="34"/>
      <c r="B4740" s="34"/>
      <c r="C4740" s="34"/>
      <c r="D4740" s="34"/>
      <c r="E4740" s="48"/>
      <c r="F4740" s="14"/>
      <c r="G4740" s="14"/>
      <c r="H4740" s="25"/>
      <c r="I4740" s="34"/>
      <c r="J4740" s="34"/>
      <c r="K4740" s="34"/>
      <c r="L4740" s="34"/>
      <c r="M4740" s="34"/>
    </row>
    <row r="4741" spans="1:13" s="34" customFormat="1">
      <c r="A4741"/>
      <c r="B4741"/>
      <c r="C4741"/>
      <c r="D4741"/>
      <c r="E4741" s="95"/>
      <c r="F4741" s="2"/>
      <c r="G4741" s="2"/>
      <c r="H4741" s="4"/>
      <c r="I4741"/>
      <c r="L4741"/>
      <c r="M4741"/>
    </row>
    <row r="4742" spans="1:13" s="34" customFormat="1">
      <c r="A4742"/>
      <c r="B4742"/>
      <c r="C4742"/>
      <c r="D4742"/>
      <c r="E4742" s="95"/>
      <c r="F4742" s="2"/>
      <c r="G4742" s="2"/>
      <c r="H4742" s="4"/>
      <c r="I4742"/>
      <c r="K4742"/>
    </row>
    <row r="4743" spans="1:13" s="34" customFormat="1">
      <c r="A4743"/>
      <c r="B4743"/>
      <c r="C4743"/>
      <c r="D4743"/>
      <c r="E4743" s="95"/>
      <c r="F4743" s="2"/>
      <c r="G4743" s="2"/>
      <c r="H4743" s="4"/>
      <c r="I4743"/>
    </row>
    <row r="4744" spans="1:13" s="34" customFormat="1">
      <c r="A4744"/>
      <c r="B4744"/>
      <c r="C4744"/>
      <c r="D4744"/>
      <c r="E4744" s="95"/>
      <c r="F4744" s="2"/>
      <c r="G4744" s="2"/>
      <c r="H4744" s="4"/>
      <c r="I4744"/>
    </row>
    <row r="4745" spans="1:13">
      <c r="A4745" s="34"/>
      <c r="B4745" s="34"/>
      <c r="C4745" s="34"/>
      <c r="D4745" s="34"/>
      <c r="E4745" s="48"/>
      <c r="F4745" s="29"/>
      <c r="G4745" s="29"/>
      <c r="H4745" s="24"/>
      <c r="I4745" s="34"/>
      <c r="J4745" s="34"/>
      <c r="K4745" s="34"/>
      <c r="L4745" s="34"/>
      <c r="M4745" s="34"/>
    </row>
    <row r="4746" spans="1:13">
      <c r="A4746" s="34"/>
      <c r="B4746" s="34"/>
      <c r="C4746" s="34"/>
      <c r="D4746" s="34"/>
      <c r="E4746" s="48"/>
      <c r="F4746" s="14"/>
      <c r="G4746" s="14"/>
      <c r="H4746" s="25"/>
      <c r="I4746" s="34"/>
      <c r="J4746" s="34"/>
      <c r="K4746" s="34"/>
    </row>
    <row r="4747" spans="1:13" s="34" customFormat="1">
      <c r="E4747" s="48"/>
      <c r="F4747" s="14"/>
      <c r="G4747" s="14"/>
      <c r="H4747" s="25"/>
      <c r="L4747"/>
      <c r="M4747"/>
    </row>
    <row r="4748" spans="1:13" s="34" customFormat="1">
      <c r="E4748" s="48"/>
      <c r="F4748" s="14"/>
      <c r="G4748" s="14"/>
      <c r="H4748" s="25"/>
    </row>
    <row r="4749" spans="1:13" s="34" customFormat="1">
      <c r="E4749" s="48"/>
      <c r="F4749" s="14"/>
      <c r="G4749" s="14"/>
      <c r="H4749" s="25"/>
      <c r="J4749"/>
      <c r="K4749"/>
    </row>
    <row r="4750" spans="1:13" s="34" customFormat="1">
      <c r="E4750" s="48"/>
      <c r="F4750" s="14"/>
      <c r="G4750" s="14"/>
      <c r="H4750" s="25"/>
    </row>
    <row r="4751" spans="1:13" s="34" customFormat="1">
      <c r="E4751" s="48"/>
      <c r="F4751" s="14"/>
      <c r="G4751" s="14"/>
      <c r="H4751" s="25"/>
    </row>
    <row r="4752" spans="1:13" s="34" customFormat="1">
      <c r="E4752" s="48"/>
      <c r="F4752" s="14"/>
      <c r="G4752" s="14"/>
      <c r="H4752" s="25"/>
    </row>
    <row r="4753" spans="1:13" s="34" customFormat="1">
      <c r="E4753" s="48"/>
      <c r="F4753" s="14"/>
      <c r="G4753" s="14"/>
      <c r="H4753" s="25"/>
    </row>
    <row r="4754" spans="1:13" s="34" customFormat="1">
      <c r="E4754" s="48"/>
      <c r="F4754" s="14"/>
      <c r="G4754" s="14"/>
      <c r="H4754" s="25"/>
    </row>
    <row r="4755" spans="1:13" s="34" customFormat="1">
      <c r="A4755"/>
      <c r="B4755"/>
      <c r="C4755"/>
      <c r="D4755"/>
      <c r="E4755" s="95"/>
      <c r="F4755" s="2"/>
      <c r="G4755" s="2"/>
      <c r="H4755" s="4"/>
      <c r="I4755"/>
    </row>
    <row r="4756" spans="1:13" s="34" customFormat="1">
      <c r="E4756" s="48"/>
      <c r="F4756" s="14"/>
      <c r="G4756" s="14"/>
      <c r="H4756" s="25"/>
      <c r="J4756"/>
    </row>
    <row r="4757" spans="1:13">
      <c r="A4757" s="34"/>
      <c r="B4757" s="34"/>
      <c r="C4757" s="34"/>
      <c r="D4757" s="34"/>
      <c r="E4757" s="48"/>
      <c r="F4757" s="14"/>
      <c r="G4757" s="14"/>
      <c r="H4757" s="25"/>
      <c r="I4757" s="34"/>
      <c r="J4757" s="34"/>
      <c r="K4757" s="34"/>
      <c r="L4757" s="34"/>
      <c r="M4757" s="34"/>
    </row>
    <row r="4758" spans="1:13" s="34" customFormat="1">
      <c r="E4758" s="48"/>
      <c r="F4758" s="14"/>
      <c r="G4758" s="14"/>
      <c r="H4758" s="25"/>
      <c r="L4758"/>
      <c r="M4758"/>
    </row>
    <row r="4759" spans="1:13" s="34" customFormat="1">
      <c r="E4759" s="48"/>
      <c r="F4759" s="14"/>
      <c r="G4759" s="14"/>
      <c r="H4759" s="25"/>
    </row>
    <row r="4760" spans="1:13">
      <c r="A4760" s="34"/>
      <c r="B4760" s="34"/>
      <c r="C4760" s="34"/>
      <c r="D4760" s="34"/>
      <c r="E4760" s="48"/>
      <c r="F4760" s="14"/>
      <c r="G4760" s="14"/>
      <c r="H4760" s="25"/>
      <c r="I4760" s="34"/>
      <c r="J4760" s="34"/>
      <c r="L4760" s="34"/>
      <c r="M4760" s="34"/>
    </row>
    <row r="4761" spans="1:13" s="34" customFormat="1">
      <c r="E4761" s="48"/>
      <c r="F4761" s="14"/>
      <c r="G4761" s="14"/>
      <c r="H4761" s="25"/>
      <c r="L4761"/>
      <c r="M4761"/>
    </row>
    <row r="4762" spans="1:13" s="34" customFormat="1">
      <c r="A4762"/>
      <c r="B4762"/>
      <c r="C4762"/>
      <c r="D4762"/>
      <c r="E4762" s="95"/>
      <c r="F4762" s="2"/>
      <c r="G4762" s="2"/>
      <c r="H4762" s="4"/>
      <c r="I4762"/>
    </row>
    <row r="4763" spans="1:13" s="34" customFormat="1">
      <c r="E4763" s="48"/>
      <c r="H4763" s="25"/>
    </row>
    <row r="4764" spans="1:13" s="34" customFormat="1">
      <c r="E4764" s="48"/>
      <c r="F4764" s="14"/>
      <c r="G4764" s="14"/>
      <c r="H4764" s="25"/>
    </row>
    <row r="4765" spans="1:13" s="34" customFormat="1">
      <c r="E4765" s="48"/>
      <c r="F4765" s="14"/>
      <c r="G4765" s="14"/>
      <c r="H4765" s="25"/>
      <c r="K4765"/>
    </row>
    <row r="4766" spans="1:13" s="34" customFormat="1">
      <c r="E4766" s="48"/>
      <c r="F4766" s="14"/>
      <c r="G4766" s="14"/>
      <c r="H4766" s="25"/>
      <c r="K4766"/>
    </row>
    <row r="4767" spans="1:13">
      <c r="A4767" s="34"/>
      <c r="B4767" s="34"/>
      <c r="C4767" s="34"/>
      <c r="D4767" s="34"/>
      <c r="E4767" s="48"/>
      <c r="F4767" s="29"/>
      <c r="G4767" s="29"/>
      <c r="H4767" s="24"/>
      <c r="I4767" s="34"/>
      <c r="K4767" s="34"/>
      <c r="L4767" s="34"/>
      <c r="M4767" s="34"/>
    </row>
    <row r="4768" spans="1:13">
      <c r="A4768" s="34"/>
      <c r="B4768" s="34"/>
      <c r="C4768" s="34"/>
      <c r="D4768" s="34"/>
      <c r="E4768" s="48"/>
      <c r="F4768" s="14"/>
      <c r="G4768" s="14"/>
      <c r="H4768" s="25"/>
      <c r="I4768" s="34"/>
      <c r="J4768" s="34"/>
      <c r="K4768" s="34"/>
    </row>
    <row r="4769" spans="1:11">
      <c r="A4769" s="34"/>
      <c r="B4769" s="34"/>
      <c r="C4769" s="34"/>
      <c r="D4769" s="34"/>
      <c r="E4769" s="48"/>
      <c r="F4769" s="29"/>
      <c r="G4769" s="29"/>
      <c r="H4769" s="24"/>
      <c r="I4769" s="34"/>
      <c r="J4769" s="34"/>
      <c r="K4769" s="34"/>
    </row>
    <row r="4770" spans="1:11">
      <c r="A4770" s="34"/>
      <c r="B4770" s="34"/>
      <c r="C4770" s="34"/>
      <c r="D4770" s="34"/>
      <c r="E4770" s="48"/>
      <c r="F4770" s="14"/>
      <c r="G4770" s="14"/>
      <c r="H4770" s="25"/>
      <c r="I4770" s="34"/>
      <c r="J4770" s="34"/>
      <c r="K4770" s="34"/>
    </row>
    <row r="4771" spans="1:11">
      <c r="A4771" s="34"/>
      <c r="B4771" s="34"/>
      <c r="C4771" s="34"/>
      <c r="D4771" s="34"/>
      <c r="E4771" s="48"/>
      <c r="F4771" s="14"/>
      <c r="G4771" s="14"/>
      <c r="H4771" s="25"/>
      <c r="I4771" s="34"/>
      <c r="J4771" s="34"/>
      <c r="K4771" s="34"/>
    </row>
    <row r="4772" spans="1:11">
      <c r="A4772" s="34"/>
      <c r="B4772" s="34"/>
      <c r="C4772" s="34"/>
      <c r="D4772" s="34"/>
      <c r="E4772" s="48"/>
      <c r="F4772" s="14"/>
      <c r="G4772" s="14"/>
      <c r="H4772" s="25"/>
      <c r="I4772" s="34"/>
      <c r="K4772" s="34"/>
    </row>
    <row r="4773" spans="1:11">
      <c r="B4773"/>
      <c r="C4773"/>
      <c r="D4773"/>
      <c r="E4773" s="95"/>
      <c r="F4773" s="2"/>
      <c r="G4773" s="2"/>
      <c r="H4773" s="4"/>
      <c r="K4773" s="34"/>
    </row>
    <row r="4774" spans="1:11" ht="12" customHeight="1">
      <c r="A4774" s="34"/>
      <c r="B4774" s="34"/>
      <c r="C4774" s="34"/>
      <c r="D4774" s="34"/>
      <c r="E4774" s="48"/>
      <c r="F4774" s="14"/>
      <c r="G4774" s="14"/>
      <c r="H4774" s="25"/>
      <c r="I4774" s="34"/>
      <c r="J4774" s="34"/>
      <c r="K4774" s="34"/>
    </row>
    <row r="4775" spans="1:11">
      <c r="A4775" s="34"/>
      <c r="B4775" s="34"/>
      <c r="C4775" s="34"/>
      <c r="D4775" s="34"/>
      <c r="E4775" s="48"/>
      <c r="F4775" s="14"/>
      <c r="G4775" s="14"/>
      <c r="H4775" s="25"/>
      <c r="I4775" s="34"/>
      <c r="J4775" s="34"/>
      <c r="K4775" s="34"/>
    </row>
    <row r="4776" spans="1:11">
      <c r="A4776" s="34"/>
      <c r="B4776" s="34"/>
      <c r="C4776" s="34"/>
      <c r="D4776" s="34"/>
      <c r="E4776" s="48"/>
      <c r="F4776" s="14"/>
      <c r="G4776" s="14"/>
      <c r="H4776" s="25"/>
      <c r="I4776" s="34"/>
      <c r="J4776" s="34"/>
      <c r="K4776" s="34"/>
    </row>
    <row r="4777" spans="1:11">
      <c r="A4777" s="34"/>
      <c r="B4777" s="34"/>
      <c r="C4777" s="34"/>
      <c r="D4777" s="34"/>
      <c r="E4777" s="48"/>
      <c r="F4777" s="29"/>
      <c r="G4777" s="29"/>
      <c r="H4777" s="24"/>
      <c r="I4777" s="34"/>
      <c r="J4777" s="34"/>
    </row>
    <row r="4778" spans="1:11">
      <c r="B4778"/>
      <c r="C4778"/>
      <c r="D4778"/>
      <c r="E4778" s="95"/>
      <c r="F4778" s="2"/>
      <c r="G4778" s="2"/>
      <c r="H4778" s="4"/>
      <c r="J4778" s="34"/>
      <c r="K4778" s="34"/>
    </row>
    <row r="4779" spans="1:11">
      <c r="A4779" s="34"/>
      <c r="B4779" s="34"/>
      <c r="C4779" s="34"/>
      <c r="D4779" s="34"/>
      <c r="E4779" s="48"/>
      <c r="F4779" s="14"/>
      <c r="G4779" s="14"/>
      <c r="H4779" s="25"/>
      <c r="I4779" s="34"/>
      <c r="J4779" s="34"/>
      <c r="K4779" s="34"/>
    </row>
    <row r="4780" spans="1:11">
      <c r="A4780" s="34"/>
      <c r="B4780" s="34"/>
      <c r="C4780" s="34"/>
      <c r="D4780" s="34"/>
      <c r="E4780" s="48"/>
      <c r="F4780" s="14"/>
      <c r="G4780" s="14"/>
      <c r="H4780" s="25"/>
      <c r="I4780" s="34"/>
      <c r="J4780" s="34"/>
    </row>
    <row r="4781" spans="1:11">
      <c r="A4781" s="34"/>
      <c r="B4781" s="34"/>
      <c r="C4781" s="34"/>
      <c r="D4781" s="34"/>
      <c r="E4781" s="48"/>
      <c r="F4781" s="34"/>
      <c r="G4781" s="34"/>
      <c r="H4781" s="34"/>
      <c r="I4781" s="34"/>
      <c r="J4781" s="34"/>
      <c r="K4781" s="34"/>
    </row>
    <row r="4782" spans="1:11">
      <c r="A4782" s="34"/>
      <c r="B4782" s="34"/>
      <c r="C4782" s="34"/>
      <c r="D4782" s="34"/>
      <c r="E4782" s="48"/>
      <c r="F4782" s="14"/>
      <c r="G4782" s="14"/>
      <c r="H4782" s="25"/>
      <c r="I4782" s="34"/>
      <c r="J4782" s="34"/>
      <c r="K4782" s="34"/>
    </row>
    <row r="4783" spans="1:11">
      <c r="A4783" s="34"/>
      <c r="B4783" s="34"/>
      <c r="C4783" s="34"/>
      <c r="D4783" s="34"/>
      <c r="E4783" s="48"/>
      <c r="F4783" s="14"/>
      <c r="G4783" s="14"/>
      <c r="H4783" s="25"/>
      <c r="I4783" s="34"/>
      <c r="J4783" s="34"/>
      <c r="K4783" s="34"/>
    </row>
    <row r="4784" spans="1:11">
      <c r="A4784" s="34"/>
      <c r="B4784" s="34"/>
      <c r="C4784" s="34"/>
      <c r="D4784" s="34"/>
      <c r="E4784" s="48"/>
      <c r="F4784" s="29"/>
      <c r="G4784" s="29"/>
      <c r="H4784" s="24"/>
      <c r="I4784" s="34"/>
      <c r="K4784" s="34"/>
    </row>
    <row r="4785" spans="1:11">
      <c r="A4785" s="34"/>
      <c r="B4785" s="34"/>
      <c r="C4785" s="34"/>
      <c r="D4785" s="34"/>
      <c r="E4785" s="48"/>
      <c r="F4785" s="14"/>
      <c r="G4785" s="14"/>
      <c r="H4785" s="25"/>
      <c r="I4785" s="34"/>
      <c r="J4785" s="34"/>
      <c r="K4785" s="34"/>
    </row>
    <row r="4786" spans="1:11">
      <c r="A4786" s="34"/>
      <c r="B4786" s="34"/>
      <c r="C4786" s="34"/>
      <c r="D4786" s="34"/>
      <c r="E4786" s="48"/>
      <c r="F4786" s="14"/>
      <c r="G4786" s="14"/>
      <c r="H4786" s="25"/>
      <c r="I4786" s="34"/>
      <c r="J4786" s="34"/>
      <c r="K4786" s="34"/>
    </row>
    <row r="4787" spans="1:11">
      <c r="A4787" s="34"/>
      <c r="B4787" s="34"/>
      <c r="C4787" s="34"/>
      <c r="D4787" s="34"/>
      <c r="E4787" s="48"/>
      <c r="F4787" s="14"/>
      <c r="G4787" s="14"/>
      <c r="H4787" s="25"/>
      <c r="I4787" s="34"/>
    </row>
    <row r="4788" spans="1:11">
      <c r="A4788" s="34"/>
      <c r="B4788" s="34"/>
      <c r="C4788" s="34"/>
      <c r="D4788" s="34"/>
      <c r="E4788" s="48"/>
      <c r="F4788" s="14"/>
      <c r="G4788" s="14"/>
      <c r="H4788" s="25"/>
      <c r="I4788" s="34"/>
      <c r="J4788" s="34"/>
    </row>
    <row r="4789" spans="1:11">
      <c r="A4789" s="34"/>
      <c r="B4789" s="34"/>
      <c r="C4789" s="34"/>
      <c r="D4789" s="34"/>
      <c r="E4789" s="48"/>
      <c r="F4789" s="14"/>
      <c r="G4789" s="14"/>
      <c r="H4789" s="25"/>
      <c r="I4789" s="34"/>
      <c r="J4789" s="34"/>
    </row>
    <row r="4790" spans="1:11">
      <c r="B4790"/>
      <c r="C4790"/>
      <c r="D4790"/>
      <c r="E4790" s="95"/>
      <c r="F4790" s="2"/>
      <c r="G4790" s="2"/>
      <c r="H4790" s="4"/>
      <c r="J4790" s="34"/>
    </row>
    <row r="4791" spans="1:11">
      <c r="A4791" s="34"/>
      <c r="B4791" s="34"/>
      <c r="C4791" s="34"/>
      <c r="D4791" s="34"/>
      <c r="E4791" s="48"/>
      <c r="F4791" s="29"/>
      <c r="G4791" s="29"/>
      <c r="H4791" s="24"/>
      <c r="I4791" s="34"/>
      <c r="J4791" s="34"/>
    </row>
    <row r="4792" spans="1:11">
      <c r="A4792" s="34"/>
      <c r="B4792" s="34"/>
      <c r="C4792" s="34"/>
      <c r="D4792" s="34"/>
      <c r="E4792" s="48"/>
      <c r="F4792" s="14"/>
      <c r="G4792" s="14"/>
      <c r="H4792" s="25"/>
      <c r="I4792" s="34"/>
      <c r="J4792" s="34"/>
    </row>
    <row r="4793" spans="1:11">
      <c r="B4793"/>
      <c r="C4793"/>
      <c r="D4793"/>
      <c r="E4793" s="95"/>
      <c r="F4793" s="2"/>
      <c r="G4793" s="2"/>
      <c r="H4793" s="4"/>
      <c r="J4793" s="34"/>
    </row>
    <row r="4794" spans="1:11">
      <c r="A4794" s="34"/>
      <c r="B4794" s="34"/>
      <c r="C4794" s="34"/>
      <c r="D4794" s="34"/>
      <c r="E4794" s="48"/>
      <c r="F4794" s="14"/>
      <c r="G4794" s="14"/>
      <c r="H4794" s="25"/>
      <c r="I4794" s="34"/>
    </row>
    <row r="4795" spans="1:11">
      <c r="A4795" s="34"/>
      <c r="B4795" s="34"/>
      <c r="C4795" s="34"/>
      <c r="D4795" s="34"/>
      <c r="E4795" s="48"/>
      <c r="F4795" s="14"/>
      <c r="G4795" s="14"/>
      <c r="H4795" s="25"/>
      <c r="I4795" s="34"/>
    </row>
    <row r="4796" spans="1:11">
      <c r="A4796" s="34"/>
      <c r="B4796" s="34"/>
      <c r="C4796" s="34"/>
      <c r="D4796" s="34"/>
      <c r="E4796" s="48"/>
      <c r="F4796" s="14"/>
      <c r="G4796" s="14"/>
      <c r="H4796" s="25"/>
      <c r="I4796" s="34"/>
    </row>
    <row r="4797" spans="1:11">
      <c r="A4797" s="34"/>
      <c r="B4797" s="34"/>
      <c r="C4797" s="34"/>
      <c r="D4797" s="34"/>
      <c r="E4797" s="48"/>
      <c r="F4797" s="14"/>
      <c r="G4797" s="14"/>
      <c r="H4797" s="25"/>
      <c r="I4797" s="34"/>
    </row>
    <row r="4798" spans="1:11">
      <c r="A4798" s="34"/>
      <c r="B4798" s="34"/>
      <c r="C4798" s="34"/>
      <c r="D4798" s="34"/>
      <c r="E4798" s="48"/>
      <c r="F4798" s="14"/>
      <c r="G4798" s="14"/>
      <c r="H4798" s="25"/>
      <c r="I4798" s="34"/>
    </row>
    <row r="4799" spans="1:11">
      <c r="A4799" s="34"/>
      <c r="B4799" s="34"/>
      <c r="C4799" s="34"/>
      <c r="D4799" s="34"/>
      <c r="E4799" s="48"/>
      <c r="F4799" s="14"/>
      <c r="G4799" s="14"/>
      <c r="H4799" s="25"/>
      <c r="I4799" s="34"/>
    </row>
    <row r="4800" spans="1:11">
      <c r="B4800"/>
      <c r="C4800"/>
      <c r="D4800"/>
      <c r="E4800" s="95"/>
      <c r="F4800" s="2"/>
      <c r="G4800" s="2"/>
      <c r="H4800" s="4"/>
    </row>
    <row r="4801" spans="2:8">
      <c r="B4801"/>
      <c r="C4801"/>
      <c r="D4801"/>
      <c r="E4801" s="95"/>
      <c r="F4801" s="2"/>
      <c r="G4801" s="2"/>
      <c r="H4801" s="4"/>
    </row>
    <row r="4802" spans="2:8">
      <c r="B4802"/>
      <c r="C4802"/>
      <c r="D4802"/>
      <c r="E4802" s="95"/>
      <c r="F4802" s="2"/>
      <c r="G4802" s="2"/>
      <c r="H4802" s="4"/>
    </row>
    <row r="4803" spans="2:8">
      <c r="B4803"/>
      <c r="C4803"/>
      <c r="D4803"/>
      <c r="E4803" s="95"/>
      <c r="F4803" s="2"/>
      <c r="G4803" s="2"/>
      <c r="H4803" s="4"/>
    </row>
    <row r="4804" spans="2:8">
      <c r="B4804"/>
      <c r="C4804"/>
      <c r="D4804"/>
      <c r="E4804" s="95"/>
      <c r="F4804" s="2"/>
      <c r="G4804" s="2"/>
      <c r="H4804" s="4"/>
    </row>
    <row r="4805" spans="2:8">
      <c r="B4805"/>
      <c r="C4805"/>
      <c r="D4805"/>
      <c r="E4805" s="95"/>
      <c r="F4805" s="2"/>
      <c r="G4805" s="2"/>
      <c r="H4805" s="4"/>
    </row>
    <row r="4806" spans="2:8">
      <c r="B4806"/>
      <c r="C4806"/>
      <c r="D4806"/>
      <c r="E4806" s="95"/>
      <c r="F4806" s="2"/>
      <c r="G4806" s="2"/>
      <c r="H4806" s="4"/>
    </row>
    <row r="4807" spans="2:8">
      <c r="B4807"/>
      <c r="C4807"/>
      <c r="D4807"/>
      <c r="E4807" s="95"/>
      <c r="F4807" s="2"/>
      <c r="G4807" s="2"/>
      <c r="H4807" s="4"/>
    </row>
    <row r="4808" spans="2:8">
      <c r="B4808"/>
      <c r="C4808"/>
      <c r="D4808"/>
      <c r="E4808" s="95"/>
      <c r="F4808" s="2"/>
      <c r="G4808" s="2"/>
      <c r="H4808" s="4"/>
    </row>
    <row r="4809" spans="2:8">
      <c r="B4809"/>
      <c r="C4809"/>
      <c r="D4809"/>
      <c r="E4809" s="95"/>
      <c r="F4809" s="2"/>
      <c r="G4809" s="2"/>
      <c r="H4809" s="4"/>
    </row>
    <row r="4810" spans="2:8">
      <c r="B4810"/>
      <c r="C4810"/>
      <c r="D4810"/>
      <c r="E4810" s="95"/>
      <c r="F4810" s="2"/>
      <c r="G4810" s="2"/>
      <c r="H4810" s="4"/>
    </row>
    <row r="4811" spans="2:8">
      <c r="B4811"/>
      <c r="C4811"/>
      <c r="D4811"/>
      <c r="E4811" s="95"/>
      <c r="F4811" s="17"/>
      <c r="G4811" s="17"/>
      <c r="H4811" s="21"/>
    </row>
    <row r="4812" spans="2:8">
      <c r="B4812"/>
      <c r="C4812"/>
      <c r="D4812"/>
      <c r="E4812" s="95"/>
      <c r="F4812" s="2"/>
      <c r="G4812" s="2"/>
      <c r="H4812" s="4"/>
    </row>
    <row r="4813" spans="2:8">
      <c r="B4813"/>
      <c r="C4813"/>
      <c r="D4813"/>
      <c r="E4813" s="95"/>
      <c r="F4813" s="2"/>
      <c r="G4813" s="2"/>
      <c r="H4813" s="4"/>
    </row>
    <row r="4814" spans="2:8">
      <c r="B4814"/>
      <c r="C4814"/>
      <c r="D4814"/>
      <c r="E4814" s="95"/>
      <c r="F4814" s="2"/>
      <c r="G4814" s="2"/>
      <c r="H4814" s="4"/>
    </row>
    <row r="4815" spans="2:8">
      <c r="B4815"/>
      <c r="C4815"/>
      <c r="D4815"/>
      <c r="E4815" s="95"/>
      <c r="F4815" s="2"/>
      <c r="G4815" s="2"/>
      <c r="H4815" s="4"/>
    </row>
    <row r="4816" spans="2:8">
      <c r="B4816"/>
      <c r="C4816"/>
      <c r="D4816"/>
      <c r="E4816" s="95"/>
      <c r="F4816" s="17"/>
      <c r="G4816" s="17"/>
      <c r="H4816" s="21"/>
    </row>
    <row r="4817" spans="2:8">
      <c r="B4817"/>
      <c r="C4817"/>
      <c r="D4817"/>
      <c r="E4817" s="95"/>
      <c r="F4817" s="2"/>
      <c r="G4817" s="2"/>
      <c r="H4817" s="4"/>
    </row>
    <row r="4818" spans="2:8">
      <c r="B4818"/>
      <c r="C4818"/>
      <c r="D4818"/>
      <c r="E4818" s="95"/>
      <c r="F4818" s="2"/>
      <c r="G4818" s="2"/>
      <c r="H4818" s="4"/>
    </row>
    <row r="4819" spans="2:8">
      <c r="B4819"/>
      <c r="C4819"/>
      <c r="D4819"/>
      <c r="E4819" s="95"/>
      <c r="F4819" s="17"/>
      <c r="G4819" s="17"/>
      <c r="H4819" s="21"/>
    </row>
    <row r="4820" spans="2:8">
      <c r="B4820"/>
      <c r="C4820"/>
      <c r="D4820"/>
      <c r="E4820" s="95"/>
      <c r="F4820" s="2"/>
      <c r="G4820" s="2"/>
      <c r="H4820" s="4"/>
    </row>
    <row r="4821" spans="2:8">
      <c r="B4821"/>
      <c r="C4821"/>
      <c r="D4821"/>
      <c r="E4821" s="95"/>
      <c r="F4821" s="2"/>
      <c r="G4821" s="2"/>
      <c r="H4821" s="4"/>
    </row>
    <row r="4822" spans="2:8">
      <c r="B4822"/>
      <c r="C4822"/>
      <c r="D4822"/>
      <c r="E4822" s="95"/>
      <c r="F4822" s="2"/>
      <c r="G4822" s="2"/>
      <c r="H4822" s="4"/>
    </row>
    <row r="4823" spans="2:8">
      <c r="B4823"/>
      <c r="C4823"/>
      <c r="D4823"/>
      <c r="E4823" s="95"/>
      <c r="F4823" s="2"/>
      <c r="G4823" s="2"/>
      <c r="H4823" s="4"/>
    </row>
    <row r="4824" spans="2:8">
      <c r="B4824"/>
      <c r="C4824"/>
      <c r="D4824"/>
      <c r="E4824" s="95"/>
      <c r="F4824" s="2"/>
      <c r="G4824" s="2"/>
      <c r="H4824" s="4"/>
    </row>
    <row r="4825" spans="2:8">
      <c r="B4825"/>
      <c r="C4825"/>
      <c r="D4825"/>
      <c r="E4825" s="95"/>
      <c r="F4825" s="2"/>
      <c r="G4825" s="2"/>
      <c r="H4825" s="4"/>
    </row>
    <row r="4826" spans="2:8">
      <c r="B4826"/>
      <c r="C4826"/>
      <c r="D4826"/>
      <c r="E4826" s="95"/>
      <c r="F4826" s="2"/>
      <c r="G4826" s="2"/>
      <c r="H4826" s="4"/>
    </row>
    <row r="4827" spans="2:8">
      <c r="B4827"/>
      <c r="C4827"/>
      <c r="D4827"/>
      <c r="E4827" s="95"/>
      <c r="F4827" s="17"/>
      <c r="G4827" s="27"/>
      <c r="H4827" s="21"/>
    </row>
    <row r="4828" spans="2:8">
      <c r="B4828"/>
      <c r="C4828"/>
      <c r="D4828"/>
      <c r="E4828" s="95"/>
      <c r="F4828" s="2"/>
      <c r="G4828" s="2"/>
      <c r="H4828" s="4"/>
    </row>
    <row r="4829" spans="2:8">
      <c r="B4829"/>
      <c r="C4829"/>
      <c r="D4829"/>
      <c r="E4829" s="95"/>
      <c r="F4829" s="17"/>
      <c r="G4829" s="17"/>
      <c r="H4829" s="21"/>
    </row>
    <row r="4830" spans="2:8">
      <c r="B4830"/>
      <c r="C4830"/>
      <c r="D4830"/>
      <c r="E4830" s="95"/>
      <c r="F4830" s="17"/>
      <c r="G4830" s="17"/>
      <c r="H4830" s="21"/>
    </row>
    <row r="4831" spans="2:8">
      <c r="B4831"/>
      <c r="C4831"/>
      <c r="D4831"/>
      <c r="E4831" s="95"/>
      <c r="F4831" s="2"/>
      <c r="G4831" s="2"/>
      <c r="H4831" s="4"/>
    </row>
    <row r="4832" spans="2:8">
      <c r="B4832"/>
      <c r="C4832"/>
      <c r="D4832"/>
      <c r="E4832" s="95"/>
      <c r="F4832" s="2"/>
      <c r="G4832" s="2"/>
      <c r="H4832" s="4"/>
    </row>
    <row r="4833" spans="1:13">
      <c r="B4833"/>
      <c r="C4833"/>
      <c r="D4833"/>
      <c r="E4833" s="95"/>
      <c r="F4833" s="2"/>
      <c r="G4833" s="2"/>
      <c r="H4833" s="4"/>
    </row>
    <row r="4834" spans="1:13">
      <c r="B4834"/>
      <c r="C4834"/>
      <c r="D4834"/>
      <c r="E4834" s="95"/>
      <c r="F4834" s="2"/>
      <c r="G4834" s="2"/>
      <c r="H4834" s="4"/>
    </row>
    <row r="4835" spans="1:13">
      <c r="B4835"/>
      <c r="C4835"/>
      <c r="D4835"/>
      <c r="E4835" s="95"/>
      <c r="F4835" s="2"/>
      <c r="G4835" s="2"/>
      <c r="H4835" s="4"/>
    </row>
    <row r="4836" spans="1:13">
      <c r="B4836"/>
      <c r="C4836"/>
      <c r="D4836"/>
      <c r="E4836" s="95"/>
      <c r="F4836" s="2"/>
      <c r="G4836" s="2"/>
      <c r="H4836" s="4"/>
    </row>
    <row r="4837" spans="1:13">
      <c r="B4837"/>
      <c r="C4837"/>
      <c r="D4837"/>
      <c r="E4837" s="95"/>
      <c r="F4837" s="2"/>
      <c r="G4837" s="2"/>
      <c r="H4837" s="4"/>
    </row>
    <row r="4838" spans="1:13">
      <c r="B4838"/>
      <c r="C4838"/>
      <c r="D4838"/>
      <c r="E4838" s="95"/>
      <c r="F4838" s="2"/>
      <c r="G4838" s="2"/>
      <c r="H4838" s="4"/>
    </row>
    <row r="4839" spans="1:13">
      <c r="B4839"/>
      <c r="C4839"/>
      <c r="D4839"/>
      <c r="E4839" s="95"/>
      <c r="F4839" s="2"/>
      <c r="G4839" s="2"/>
      <c r="H4839" s="4"/>
    </row>
    <row r="4840" spans="1:13">
      <c r="B4840"/>
      <c r="C4840"/>
      <c r="D4840"/>
      <c r="E4840" s="95"/>
      <c r="F4840" s="2"/>
      <c r="G4840" s="2"/>
      <c r="H4840" s="4"/>
    </row>
    <row r="4841" spans="1:13">
      <c r="B4841"/>
      <c r="C4841"/>
      <c r="D4841"/>
      <c r="E4841" s="95"/>
      <c r="F4841" s="2"/>
      <c r="G4841" s="2"/>
      <c r="H4841" s="4"/>
    </row>
    <row r="4842" spans="1:13" ht="13.5" customHeight="1">
      <c r="B4842"/>
      <c r="C4842"/>
      <c r="D4842"/>
      <c r="E4842" s="95"/>
      <c r="F4842" s="2"/>
      <c r="G4842" s="2"/>
      <c r="H4842" s="4"/>
    </row>
    <row r="4843" spans="1:13">
      <c r="B4843"/>
      <c r="C4843"/>
      <c r="D4843"/>
      <c r="E4843" s="95"/>
      <c r="F4843" s="2"/>
      <c r="G4843" s="2"/>
      <c r="H4843" s="4"/>
    </row>
    <row r="4844" spans="1:13">
      <c r="B4844"/>
      <c r="C4844"/>
      <c r="D4844"/>
      <c r="E4844" s="95"/>
      <c r="F4844" s="2"/>
      <c r="G4844" s="2"/>
      <c r="H4844" s="4"/>
    </row>
    <row r="4845" spans="1:13">
      <c r="B4845"/>
      <c r="C4845"/>
      <c r="D4845"/>
      <c r="E4845" s="95"/>
      <c r="F4845" s="2"/>
      <c r="G4845" s="2"/>
      <c r="H4845" s="4"/>
    </row>
    <row r="4846" spans="1:13">
      <c r="B4846"/>
      <c r="C4846"/>
      <c r="D4846"/>
      <c r="E4846" s="95"/>
      <c r="F4846" s="17"/>
      <c r="G4846" s="17"/>
      <c r="H4846" s="21"/>
    </row>
    <row r="4847" spans="1:13" s="34" customFormat="1">
      <c r="A4847"/>
      <c r="B4847"/>
      <c r="C4847"/>
      <c r="D4847"/>
      <c r="E4847" s="95"/>
      <c r="F4847" s="2"/>
      <c r="G4847" s="2"/>
      <c r="H4847" s="4"/>
      <c r="I4847"/>
      <c r="J4847"/>
      <c r="K4847"/>
      <c r="L4847"/>
      <c r="M4847"/>
    </row>
    <row r="4848" spans="1:13">
      <c r="B4848"/>
      <c r="C4848"/>
      <c r="D4848"/>
      <c r="E4848" s="95"/>
      <c r="F4848" s="2"/>
      <c r="G4848" s="2"/>
      <c r="H4848" s="4"/>
      <c r="L4848" s="34"/>
      <c r="M4848" s="34"/>
    </row>
    <row r="4849" spans="2:8">
      <c r="B4849"/>
      <c r="C4849"/>
      <c r="D4849"/>
      <c r="E4849" s="95"/>
      <c r="F4849" s="2"/>
      <c r="G4849" s="2"/>
      <c r="H4849" s="4"/>
    </row>
    <row r="4850" spans="2:8">
      <c r="B4850"/>
      <c r="C4850"/>
      <c r="D4850"/>
      <c r="E4850" s="95"/>
      <c r="F4850" s="2"/>
      <c r="G4850" s="2"/>
      <c r="H4850" s="4"/>
    </row>
    <row r="4851" spans="2:8">
      <c r="B4851"/>
      <c r="C4851"/>
      <c r="D4851"/>
      <c r="E4851" s="95"/>
      <c r="F4851" s="2"/>
      <c r="G4851" s="2"/>
      <c r="H4851" s="4"/>
    </row>
    <row r="4852" spans="2:8">
      <c r="B4852"/>
      <c r="C4852"/>
      <c r="D4852"/>
      <c r="E4852" s="95"/>
      <c r="F4852" s="2"/>
      <c r="G4852" s="2"/>
      <c r="H4852" s="4"/>
    </row>
    <row r="4853" spans="2:8">
      <c r="B4853"/>
      <c r="C4853"/>
      <c r="D4853"/>
      <c r="E4853" s="95"/>
      <c r="F4853" s="2"/>
      <c r="G4853" s="2"/>
      <c r="H4853" s="4"/>
    </row>
    <row r="4854" spans="2:8">
      <c r="B4854"/>
      <c r="C4854"/>
      <c r="D4854"/>
      <c r="E4854" s="95"/>
      <c r="F4854" s="31"/>
      <c r="G4854" s="31"/>
      <c r="H4854" s="4"/>
    </row>
    <row r="4855" spans="2:8">
      <c r="B4855"/>
      <c r="C4855"/>
      <c r="D4855"/>
      <c r="E4855" s="95"/>
      <c r="F4855" s="2"/>
      <c r="G4855" s="31"/>
      <c r="H4855" s="4"/>
    </row>
    <row r="4856" spans="2:8">
      <c r="B4856"/>
      <c r="C4856"/>
      <c r="D4856"/>
      <c r="E4856" s="95"/>
      <c r="F4856" s="2"/>
      <c r="G4856" s="31"/>
      <c r="H4856" s="4"/>
    </row>
    <row r="4857" spans="2:8">
      <c r="B4857"/>
      <c r="C4857"/>
      <c r="D4857"/>
      <c r="E4857" s="95"/>
      <c r="F4857" s="2"/>
      <c r="G4857" s="2"/>
      <c r="H4857" s="4"/>
    </row>
    <row r="4858" spans="2:8">
      <c r="B4858"/>
      <c r="C4858"/>
      <c r="D4858"/>
      <c r="E4858" s="95"/>
      <c r="F4858" s="2"/>
      <c r="G4858" s="2"/>
      <c r="H4858" s="4"/>
    </row>
    <row r="4859" spans="2:8">
      <c r="B4859"/>
      <c r="C4859"/>
      <c r="D4859"/>
      <c r="E4859" s="95"/>
      <c r="F4859" s="2"/>
      <c r="G4859" s="2"/>
      <c r="H4859" s="4"/>
    </row>
    <row r="4860" spans="2:8">
      <c r="B4860"/>
      <c r="C4860"/>
      <c r="D4860"/>
      <c r="E4860" s="95"/>
      <c r="F4860" s="2"/>
      <c r="G4860" s="2"/>
      <c r="H4860" s="4"/>
    </row>
    <row r="4861" spans="2:8">
      <c r="B4861"/>
      <c r="C4861"/>
      <c r="D4861"/>
      <c r="E4861" s="95"/>
      <c r="F4861" s="2"/>
      <c r="G4861" s="2"/>
      <c r="H4861" s="4"/>
    </row>
    <row r="4862" spans="2:8">
      <c r="B4862"/>
      <c r="C4862"/>
      <c r="D4862"/>
      <c r="E4862" s="95"/>
      <c r="F4862" s="2"/>
      <c r="G4862" s="2"/>
      <c r="H4862" s="4"/>
    </row>
    <row r="4863" spans="2:8">
      <c r="B4863"/>
      <c r="C4863"/>
      <c r="D4863"/>
      <c r="E4863" s="95"/>
      <c r="F4863" s="2"/>
      <c r="G4863" s="2"/>
      <c r="H4863" s="4"/>
    </row>
    <row r="4864" spans="2:8">
      <c r="B4864"/>
      <c r="C4864"/>
      <c r="D4864"/>
      <c r="E4864" s="95"/>
      <c r="F4864" s="2"/>
      <c r="G4864" s="2"/>
      <c r="H4864" s="4"/>
    </row>
    <row r="4865" spans="1:11">
      <c r="B4865"/>
      <c r="C4865"/>
      <c r="D4865"/>
      <c r="E4865" s="95"/>
      <c r="F4865" s="2"/>
      <c r="G4865" s="2"/>
      <c r="H4865" s="4"/>
    </row>
    <row r="4866" spans="1:11">
      <c r="B4866"/>
      <c r="C4866"/>
      <c r="D4866"/>
      <c r="E4866" s="95"/>
      <c r="F4866" s="2"/>
      <c r="G4866" s="2"/>
      <c r="H4866" s="4"/>
    </row>
    <row r="4867" spans="1:11">
      <c r="B4867"/>
      <c r="C4867"/>
      <c r="D4867"/>
      <c r="E4867" s="95"/>
      <c r="F4867" s="17"/>
      <c r="G4867" s="17"/>
      <c r="H4867" s="21"/>
      <c r="K4867" s="34"/>
    </row>
    <row r="4868" spans="1:11">
      <c r="B4868"/>
      <c r="C4868"/>
      <c r="D4868"/>
      <c r="E4868" s="95"/>
      <c r="F4868" s="2"/>
      <c r="G4868" s="2"/>
      <c r="H4868" s="4"/>
    </row>
    <row r="4869" spans="1:11">
      <c r="B4869"/>
      <c r="C4869"/>
      <c r="D4869"/>
      <c r="E4869" s="95"/>
      <c r="F4869" s="2"/>
      <c r="G4869" s="2"/>
      <c r="H4869" s="4"/>
    </row>
    <row r="4870" spans="1:11">
      <c r="B4870"/>
      <c r="C4870"/>
      <c r="D4870"/>
      <c r="E4870" s="95"/>
      <c r="F4870" s="17"/>
      <c r="G4870" s="17"/>
      <c r="H4870" s="21"/>
    </row>
    <row r="4871" spans="1:11">
      <c r="B4871"/>
      <c r="C4871"/>
      <c r="D4871"/>
      <c r="E4871" s="95"/>
      <c r="F4871" s="2"/>
      <c r="G4871" s="2"/>
      <c r="H4871" s="4"/>
    </row>
    <row r="4872" spans="1:11">
      <c r="B4872"/>
      <c r="C4872"/>
      <c r="D4872"/>
      <c r="E4872" s="95"/>
      <c r="F4872" s="2"/>
      <c r="G4872" s="2"/>
      <c r="H4872" s="4"/>
    </row>
    <row r="4873" spans="1:11">
      <c r="B4873"/>
      <c r="C4873"/>
      <c r="D4873"/>
      <c r="E4873" s="95"/>
      <c r="F4873" s="17"/>
      <c r="G4873" s="17"/>
      <c r="H4873" s="21"/>
    </row>
    <row r="4874" spans="1:11">
      <c r="B4874"/>
      <c r="C4874"/>
      <c r="D4874"/>
      <c r="E4874" s="95"/>
      <c r="F4874" s="2"/>
      <c r="G4874" s="2"/>
      <c r="H4874" s="4"/>
      <c r="J4874" s="34"/>
    </row>
    <row r="4875" spans="1:11">
      <c r="B4875"/>
      <c r="C4875"/>
      <c r="D4875"/>
      <c r="E4875" s="95"/>
      <c r="F4875" s="17"/>
      <c r="G4875" s="17"/>
      <c r="H4875" s="21"/>
    </row>
    <row r="4876" spans="1:11">
      <c r="B4876"/>
      <c r="C4876"/>
      <c r="D4876"/>
      <c r="E4876" s="95"/>
      <c r="F4876" s="2"/>
      <c r="G4876" s="2"/>
      <c r="H4876" s="4"/>
    </row>
    <row r="4877" spans="1:11">
      <c r="B4877"/>
      <c r="C4877"/>
      <c r="D4877"/>
      <c r="E4877" s="95"/>
      <c r="F4877" s="2"/>
      <c r="G4877" s="2"/>
      <c r="H4877" s="4"/>
    </row>
    <row r="4878" spans="1:11">
      <c r="B4878"/>
      <c r="C4878"/>
      <c r="D4878"/>
      <c r="E4878" s="95"/>
      <c r="F4878" s="2"/>
      <c r="G4878" s="2"/>
      <c r="H4878" s="4"/>
    </row>
    <row r="4879" spans="1:11">
      <c r="B4879"/>
      <c r="C4879"/>
      <c r="D4879"/>
      <c r="E4879" s="95"/>
      <c r="F4879" s="2"/>
      <c r="G4879" s="2"/>
      <c r="H4879" s="4"/>
    </row>
    <row r="4880" spans="1:11">
      <c r="A4880" s="34"/>
      <c r="B4880" s="34"/>
      <c r="C4880" s="34"/>
      <c r="D4880" s="34"/>
      <c r="E4880" s="48"/>
      <c r="F4880" s="14"/>
      <c r="G4880" s="14"/>
      <c r="H4880" s="25"/>
      <c r="I4880" s="34"/>
    </row>
    <row r="4881" spans="2:8">
      <c r="B4881"/>
      <c r="C4881"/>
      <c r="D4881"/>
      <c r="E4881" s="95"/>
      <c r="F4881" s="2"/>
      <c r="G4881" s="2"/>
      <c r="H4881" s="4"/>
    </row>
    <row r="4882" spans="2:8">
      <c r="B4882"/>
      <c r="C4882"/>
      <c r="D4882"/>
      <c r="E4882" s="95"/>
      <c r="F4882" s="2"/>
      <c r="G4882" s="2"/>
      <c r="H4882" s="4"/>
    </row>
    <row r="4883" spans="2:8">
      <c r="B4883"/>
      <c r="C4883"/>
      <c r="D4883"/>
      <c r="E4883" s="95"/>
      <c r="F4883" s="2"/>
      <c r="G4883" s="2"/>
      <c r="H4883" s="4"/>
    </row>
    <row r="4884" spans="2:8">
      <c r="B4884"/>
      <c r="C4884"/>
      <c r="D4884"/>
      <c r="E4884" s="95"/>
      <c r="F4884" s="2"/>
      <c r="G4884" s="2"/>
      <c r="H4884" s="4"/>
    </row>
    <row r="4885" spans="2:8">
      <c r="B4885"/>
      <c r="C4885"/>
      <c r="D4885"/>
      <c r="E4885" s="95"/>
      <c r="F4885" s="2"/>
      <c r="G4885" s="2"/>
      <c r="H4885" s="4"/>
    </row>
    <row r="4886" spans="2:8">
      <c r="B4886"/>
      <c r="C4886"/>
      <c r="D4886"/>
      <c r="E4886" s="95"/>
      <c r="F4886" s="2"/>
      <c r="G4886" s="2"/>
      <c r="H4886" s="4"/>
    </row>
    <row r="4887" spans="2:8">
      <c r="B4887"/>
      <c r="C4887"/>
      <c r="D4887"/>
      <c r="E4887" s="95"/>
      <c r="F4887" s="2"/>
      <c r="G4887" s="2"/>
      <c r="H4887" s="4"/>
    </row>
    <row r="4888" spans="2:8">
      <c r="B4888"/>
      <c r="C4888"/>
      <c r="D4888"/>
      <c r="E4888" s="95"/>
      <c r="F4888" s="2"/>
      <c r="G4888" s="2"/>
      <c r="H4888" s="4"/>
    </row>
    <row r="4889" spans="2:8">
      <c r="B4889"/>
      <c r="C4889"/>
      <c r="D4889"/>
      <c r="E4889" s="95"/>
      <c r="F4889" s="2"/>
      <c r="G4889" s="2"/>
      <c r="H4889" s="4"/>
    </row>
    <row r="4890" spans="2:8">
      <c r="B4890"/>
      <c r="C4890"/>
      <c r="D4890"/>
      <c r="E4890" s="95"/>
      <c r="F4890" s="17"/>
      <c r="G4890" s="17"/>
      <c r="H4890" s="21"/>
    </row>
    <row r="4891" spans="2:8">
      <c r="B4891"/>
      <c r="C4891"/>
      <c r="D4891"/>
      <c r="E4891" s="95"/>
      <c r="F4891" s="2"/>
      <c r="G4891" s="2"/>
      <c r="H4891" s="4"/>
    </row>
    <row r="4892" spans="2:8">
      <c r="B4892"/>
      <c r="C4892"/>
      <c r="D4892"/>
      <c r="E4892" s="95"/>
      <c r="F4892" s="2"/>
      <c r="G4892" s="2"/>
      <c r="H4892" s="4"/>
    </row>
    <row r="4893" spans="2:8">
      <c r="B4893"/>
      <c r="C4893"/>
      <c r="D4893"/>
      <c r="E4893" s="95"/>
      <c r="F4893" s="2"/>
      <c r="G4893" s="2"/>
      <c r="H4893" s="4"/>
    </row>
    <row r="4894" spans="2:8">
      <c r="B4894"/>
      <c r="C4894"/>
      <c r="D4894"/>
      <c r="E4894" s="95"/>
      <c r="F4894" s="2"/>
      <c r="G4894" s="2"/>
      <c r="H4894" s="4"/>
    </row>
    <row r="4895" spans="2:8">
      <c r="B4895"/>
      <c r="C4895"/>
      <c r="D4895"/>
      <c r="E4895" s="95"/>
      <c r="F4895" s="2"/>
      <c r="G4895" s="2"/>
      <c r="H4895" s="4"/>
    </row>
    <row r="4896" spans="2:8">
      <c r="B4896"/>
      <c r="C4896"/>
      <c r="D4896"/>
      <c r="E4896" s="95"/>
      <c r="F4896" s="2"/>
      <c r="G4896" s="2"/>
      <c r="H4896" s="4"/>
    </row>
    <row r="4897" spans="2:8">
      <c r="B4897"/>
      <c r="C4897"/>
      <c r="D4897"/>
      <c r="E4897" s="95"/>
      <c r="F4897" s="2"/>
      <c r="G4897" s="2"/>
      <c r="H4897" s="4"/>
    </row>
    <row r="4898" spans="2:8">
      <c r="B4898"/>
      <c r="C4898"/>
      <c r="D4898"/>
      <c r="E4898" s="95"/>
      <c r="F4898" s="17"/>
      <c r="G4898" s="17"/>
      <c r="H4898" s="21"/>
    </row>
    <row r="4899" spans="2:8">
      <c r="B4899"/>
      <c r="C4899"/>
      <c r="D4899"/>
      <c r="E4899" s="95"/>
      <c r="F4899" s="2"/>
      <c r="G4899" s="2"/>
      <c r="H4899" s="4"/>
    </row>
    <row r="4900" spans="2:8">
      <c r="B4900"/>
      <c r="C4900"/>
      <c r="D4900"/>
      <c r="E4900" s="95"/>
      <c r="F4900" s="2"/>
      <c r="G4900" s="2"/>
      <c r="H4900" s="4"/>
    </row>
    <row r="4901" spans="2:8">
      <c r="B4901"/>
      <c r="C4901"/>
      <c r="D4901"/>
      <c r="E4901" s="95"/>
      <c r="F4901" s="2"/>
      <c r="G4901" s="2"/>
      <c r="H4901" s="4"/>
    </row>
    <row r="4902" spans="2:8">
      <c r="B4902"/>
      <c r="C4902"/>
      <c r="D4902"/>
      <c r="E4902" s="95"/>
      <c r="F4902" s="2"/>
      <c r="G4902" s="2"/>
      <c r="H4902" s="4"/>
    </row>
    <row r="4903" spans="2:8">
      <c r="B4903"/>
      <c r="C4903"/>
      <c r="D4903"/>
      <c r="E4903" s="95"/>
      <c r="F4903" s="2"/>
      <c r="G4903" s="2"/>
      <c r="H4903" s="4"/>
    </row>
    <row r="4904" spans="2:8">
      <c r="B4904"/>
      <c r="C4904"/>
      <c r="D4904"/>
      <c r="E4904" s="95"/>
      <c r="F4904" s="2"/>
      <c r="G4904" s="2"/>
      <c r="H4904" s="4"/>
    </row>
    <row r="4905" spans="2:8">
      <c r="B4905"/>
      <c r="C4905"/>
      <c r="D4905"/>
      <c r="E4905" s="95"/>
      <c r="F4905" s="2"/>
      <c r="G4905" s="2"/>
      <c r="H4905" s="4"/>
    </row>
    <row r="4906" spans="2:8">
      <c r="B4906"/>
      <c r="C4906"/>
      <c r="D4906"/>
      <c r="E4906" s="95"/>
      <c r="F4906" s="2"/>
      <c r="G4906" s="2"/>
      <c r="H4906" s="4"/>
    </row>
    <row r="4907" spans="2:8">
      <c r="B4907"/>
      <c r="C4907"/>
      <c r="D4907"/>
      <c r="E4907" s="95"/>
      <c r="F4907" s="2"/>
      <c r="G4907" s="2"/>
      <c r="H4907" s="4"/>
    </row>
    <row r="4908" spans="2:8">
      <c r="B4908"/>
      <c r="C4908"/>
      <c r="D4908"/>
      <c r="E4908" s="95"/>
      <c r="F4908" s="2"/>
      <c r="G4908" s="2"/>
      <c r="H4908" s="4"/>
    </row>
    <row r="4909" spans="2:8">
      <c r="B4909"/>
      <c r="C4909"/>
      <c r="D4909"/>
      <c r="E4909" s="95"/>
      <c r="F4909" s="2"/>
      <c r="G4909" s="2"/>
      <c r="H4909" s="4"/>
    </row>
    <row r="4910" spans="2:8">
      <c r="B4910"/>
      <c r="C4910"/>
      <c r="D4910"/>
      <c r="E4910" s="95"/>
      <c r="F4910" s="2"/>
      <c r="G4910" s="2"/>
      <c r="H4910" s="4"/>
    </row>
    <row r="4911" spans="2:8">
      <c r="B4911"/>
      <c r="C4911"/>
      <c r="D4911"/>
      <c r="E4911" s="95"/>
      <c r="F4911" s="2"/>
      <c r="G4911" s="2"/>
      <c r="H4911" s="4"/>
    </row>
    <row r="4912" spans="2:8">
      <c r="B4912"/>
      <c r="C4912"/>
      <c r="D4912"/>
      <c r="E4912" s="95"/>
      <c r="F4912" s="2"/>
      <c r="G4912" s="2"/>
      <c r="H4912" s="4"/>
    </row>
    <row r="4913" spans="2:8">
      <c r="B4913"/>
      <c r="C4913"/>
      <c r="D4913"/>
      <c r="E4913" s="95"/>
      <c r="F4913" s="2"/>
      <c r="G4913" s="2"/>
      <c r="H4913" s="4"/>
    </row>
    <row r="4914" spans="2:8">
      <c r="B4914"/>
      <c r="C4914"/>
      <c r="D4914"/>
      <c r="E4914" s="95"/>
      <c r="F4914" s="2"/>
      <c r="G4914" s="2"/>
      <c r="H4914" s="4"/>
    </row>
    <row r="4915" spans="2:8">
      <c r="B4915"/>
      <c r="C4915"/>
      <c r="D4915"/>
      <c r="E4915" s="95"/>
      <c r="F4915" s="2"/>
      <c r="G4915" s="2"/>
      <c r="H4915" s="4"/>
    </row>
    <row r="4916" spans="2:8">
      <c r="B4916"/>
      <c r="C4916"/>
      <c r="D4916"/>
      <c r="E4916" s="95"/>
      <c r="F4916" s="2"/>
      <c r="G4916" s="2"/>
      <c r="H4916" s="4"/>
    </row>
    <row r="4917" spans="2:8">
      <c r="B4917"/>
      <c r="C4917"/>
      <c r="D4917"/>
      <c r="E4917" s="95"/>
      <c r="F4917" s="2"/>
      <c r="G4917"/>
      <c r="H4917" s="4"/>
    </row>
    <row r="4918" spans="2:8">
      <c r="B4918"/>
      <c r="C4918"/>
      <c r="D4918"/>
      <c r="E4918" s="95"/>
      <c r="F4918" s="2"/>
      <c r="G4918" s="31"/>
      <c r="H4918" s="4"/>
    </row>
    <row r="4919" spans="2:8">
      <c r="B4919"/>
      <c r="C4919"/>
      <c r="D4919"/>
      <c r="E4919" s="95"/>
      <c r="F4919" s="2"/>
      <c r="G4919" s="2"/>
      <c r="H4919" s="4"/>
    </row>
    <row r="4920" spans="2:8">
      <c r="B4920"/>
      <c r="C4920"/>
      <c r="D4920"/>
      <c r="E4920" s="95"/>
      <c r="F4920" s="2"/>
      <c r="G4920" s="2"/>
      <c r="H4920" s="4"/>
    </row>
    <row r="4921" spans="2:8">
      <c r="B4921"/>
      <c r="C4921"/>
      <c r="D4921"/>
      <c r="E4921" s="95"/>
      <c r="F4921" s="2"/>
      <c r="G4921" s="2"/>
      <c r="H4921" s="4"/>
    </row>
    <row r="4922" spans="2:8">
      <c r="B4922"/>
      <c r="C4922"/>
      <c r="D4922"/>
      <c r="E4922" s="95"/>
      <c r="F4922" s="2"/>
      <c r="G4922" s="2"/>
      <c r="H4922" s="4"/>
    </row>
    <row r="4923" spans="2:8">
      <c r="B4923"/>
      <c r="C4923"/>
      <c r="D4923"/>
      <c r="E4923" s="95"/>
      <c r="F4923" s="2"/>
      <c r="G4923" s="2"/>
      <c r="H4923" s="4"/>
    </row>
    <row r="4924" spans="2:8">
      <c r="B4924"/>
      <c r="C4924"/>
      <c r="D4924"/>
      <c r="E4924" s="95"/>
      <c r="F4924" s="2"/>
      <c r="G4924" s="2"/>
      <c r="H4924" s="2"/>
    </row>
    <row r="4925" spans="2:8">
      <c r="B4925"/>
      <c r="C4925"/>
      <c r="D4925"/>
      <c r="E4925" s="95"/>
      <c r="F4925" s="2"/>
      <c r="G4925" s="2"/>
      <c r="H4925" s="4"/>
    </row>
    <row r="4926" spans="2:8">
      <c r="B4926"/>
      <c r="C4926"/>
      <c r="D4926"/>
      <c r="E4926" s="95"/>
      <c r="F4926" s="17"/>
      <c r="G4926" s="17"/>
      <c r="H4926" s="21"/>
    </row>
    <row r="4927" spans="2:8">
      <c r="B4927"/>
      <c r="C4927"/>
      <c r="D4927"/>
      <c r="E4927" s="95"/>
      <c r="F4927" s="2"/>
      <c r="G4927" s="2"/>
      <c r="H4927" s="4"/>
    </row>
    <row r="4928" spans="2:8">
      <c r="B4928"/>
      <c r="C4928"/>
      <c r="D4928"/>
      <c r="E4928" s="95"/>
      <c r="F4928" s="2"/>
      <c r="G4928" s="2"/>
      <c r="H4928" s="4"/>
    </row>
    <row r="4929" spans="2:8">
      <c r="B4929"/>
      <c r="C4929"/>
      <c r="D4929"/>
      <c r="E4929" s="95"/>
      <c r="F4929" s="17"/>
      <c r="G4929" s="17"/>
      <c r="H4929" s="21"/>
    </row>
    <row r="4930" spans="2:8">
      <c r="B4930"/>
      <c r="C4930"/>
      <c r="D4930"/>
      <c r="E4930" s="95"/>
      <c r="F4930" s="17"/>
      <c r="G4930" s="17"/>
      <c r="H4930" s="21"/>
    </row>
    <row r="4931" spans="2:8">
      <c r="B4931"/>
      <c r="C4931"/>
      <c r="D4931"/>
      <c r="E4931" s="95"/>
      <c r="F4931" s="2"/>
      <c r="G4931" s="2"/>
      <c r="H4931" s="4"/>
    </row>
    <row r="4932" spans="2:8">
      <c r="B4932"/>
      <c r="C4932"/>
      <c r="D4932"/>
      <c r="E4932" s="95"/>
      <c r="F4932" s="17"/>
      <c r="G4932" s="17"/>
      <c r="H4932" s="21"/>
    </row>
    <row r="4933" spans="2:8">
      <c r="B4933"/>
      <c r="C4933"/>
      <c r="D4933"/>
      <c r="E4933" s="95"/>
      <c r="F4933" s="2"/>
      <c r="G4933" s="2"/>
      <c r="H4933" s="4"/>
    </row>
    <row r="4934" spans="2:8">
      <c r="B4934"/>
      <c r="C4934"/>
      <c r="D4934"/>
      <c r="E4934" s="95"/>
      <c r="F4934" s="2"/>
      <c r="G4934" s="2"/>
      <c r="H4934" s="4"/>
    </row>
    <row r="4935" spans="2:8">
      <c r="B4935"/>
      <c r="C4935"/>
      <c r="D4935"/>
      <c r="E4935" s="95"/>
      <c r="F4935" s="2"/>
      <c r="G4935" s="2"/>
      <c r="H4935" s="4"/>
    </row>
    <row r="4936" spans="2:8">
      <c r="B4936"/>
      <c r="C4936"/>
      <c r="D4936"/>
      <c r="E4936" s="95"/>
      <c r="F4936" s="2"/>
      <c r="G4936" s="2"/>
      <c r="H4936" s="4"/>
    </row>
    <row r="4937" spans="2:8">
      <c r="B4937"/>
      <c r="C4937"/>
      <c r="D4937"/>
      <c r="E4937" s="95"/>
      <c r="F4937"/>
      <c r="G4937"/>
      <c r="H4937" s="21"/>
    </row>
    <row r="4938" spans="2:8">
      <c r="B4938"/>
      <c r="C4938"/>
      <c r="D4938"/>
      <c r="E4938" s="95"/>
      <c r="F4938" s="2"/>
      <c r="G4938" s="2"/>
      <c r="H4938" s="4"/>
    </row>
    <row r="4939" spans="2:8">
      <c r="B4939"/>
      <c r="C4939"/>
      <c r="D4939"/>
      <c r="E4939" s="95"/>
      <c r="F4939" s="2"/>
      <c r="G4939" s="2"/>
      <c r="H4939" s="4"/>
    </row>
    <row r="4940" spans="2:8">
      <c r="B4940"/>
      <c r="C4940"/>
      <c r="D4940"/>
      <c r="E4940" s="95"/>
      <c r="F4940" s="17"/>
      <c r="G4940" s="17"/>
      <c r="H4940" s="21"/>
    </row>
    <row r="4941" spans="2:8">
      <c r="B4941"/>
      <c r="C4941"/>
      <c r="D4941"/>
      <c r="E4941" s="95"/>
      <c r="F4941" s="2"/>
      <c r="G4941" s="2"/>
      <c r="H4941" s="4"/>
    </row>
    <row r="4942" spans="2:8">
      <c r="B4942"/>
      <c r="C4942"/>
      <c r="D4942"/>
      <c r="E4942" s="95"/>
      <c r="F4942" s="2"/>
      <c r="G4942" s="2"/>
      <c r="H4942" s="4"/>
    </row>
    <row r="4943" spans="2:8">
      <c r="B4943"/>
      <c r="C4943"/>
      <c r="D4943"/>
      <c r="E4943" s="95"/>
      <c r="F4943" s="2"/>
      <c r="G4943" s="2"/>
      <c r="H4943" s="4"/>
    </row>
    <row r="4944" spans="2:8">
      <c r="B4944"/>
      <c r="C4944"/>
      <c r="D4944"/>
      <c r="E4944" s="95"/>
      <c r="F4944" s="2"/>
      <c r="G4944" s="2"/>
      <c r="H4944" s="4"/>
    </row>
    <row r="4945" spans="2:8">
      <c r="B4945"/>
      <c r="C4945"/>
      <c r="D4945"/>
      <c r="E4945" s="95"/>
      <c r="F4945" s="2"/>
      <c r="G4945" s="2"/>
      <c r="H4945" s="4"/>
    </row>
    <row r="4946" spans="2:8">
      <c r="B4946"/>
      <c r="C4946"/>
      <c r="D4946"/>
      <c r="E4946" s="95"/>
      <c r="F4946" s="2"/>
      <c r="G4946" s="2"/>
      <c r="H4946" s="2"/>
    </row>
    <row r="4947" spans="2:8">
      <c r="B4947"/>
      <c r="C4947"/>
      <c r="D4947"/>
      <c r="E4947" s="95"/>
      <c r="F4947" s="2"/>
      <c r="G4947" s="2"/>
      <c r="H4947" s="4"/>
    </row>
    <row r="4948" spans="2:8">
      <c r="B4948"/>
      <c r="C4948"/>
      <c r="D4948"/>
      <c r="E4948" s="95"/>
      <c r="F4948" s="2"/>
      <c r="G4948" s="2"/>
      <c r="H4948" s="4"/>
    </row>
    <row r="4949" spans="2:8">
      <c r="B4949"/>
      <c r="C4949"/>
      <c r="D4949"/>
      <c r="E4949" s="95"/>
      <c r="F4949" s="2"/>
      <c r="G4949" s="2"/>
      <c r="H4949" s="4"/>
    </row>
    <row r="4950" spans="2:8">
      <c r="B4950"/>
      <c r="C4950"/>
      <c r="D4950"/>
      <c r="E4950" s="95"/>
      <c r="F4950" s="2"/>
      <c r="G4950" s="2"/>
      <c r="H4950" s="4"/>
    </row>
    <row r="4951" spans="2:8">
      <c r="B4951"/>
      <c r="C4951"/>
      <c r="D4951"/>
      <c r="E4951" s="95"/>
      <c r="F4951" s="2"/>
      <c r="G4951" s="2"/>
      <c r="H4951" s="2"/>
    </row>
    <row r="4952" spans="2:8">
      <c r="B4952"/>
      <c r="C4952"/>
      <c r="D4952"/>
      <c r="E4952" s="95"/>
      <c r="F4952" s="2"/>
      <c r="G4952" s="2"/>
      <c r="H4952" s="4"/>
    </row>
    <row r="4953" spans="2:8">
      <c r="B4953"/>
      <c r="C4953"/>
      <c r="D4953"/>
      <c r="E4953" s="95"/>
      <c r="F4953" s="2"/>
      <c r="G4953" s="2"/>
      <c r="H4953" s="2"/>
    </row>
    <row r="4954" spans="2:8">
      <c r="B4954"/>
      <c r="C4954"/>
      <c r="D4954"/>
      <c r="E4954" s="95"/>
      <c r="F4954" s="2"/>
      <c r="G4954" s="2"/>
      <c r="H4954" s="4"/>
    </row>
    <row r="4955" spans="2:8">
      <c r="B4955"/>
      <c r="C4955"/>
      <c r="D4955"/>
      <c r="E4955" s="95"/>
      <c r="F4955" s="2"/>
      <c r="G4955" s="2"/>
      <c r="H4955" s="4"/>
    </row>
    <row r="4956" spans="2:8">
      <c r="B4956"/>
      <c r="C4956"/>
      <c r="D4956"/>
      <c r="E4956" s="95"/>
      <c r="F4956" s="2"/>
      <c r="G4956" s="2"/>
      <c r="H4956" s="4"/>
    </row>
    <row r="4957" spans="2:8">
      <c r="B4957"/>
      <c r="C4957"/>
      <c r="D4957"/>
      <c r="E4957" s="95"/>
      <c r="F4957" s="2"/>
      <c r="G4957" s="2"/>
      <c r="H4957" s="4"/>
    </row>
    <row r="4958" spans="2:8">
      <c r="B4958"/>
      <c r="C4958"/>
      <c r="D4958"/>
      <c r="E4958" s="95"/>
      <c r="F4958" s="2"/>
      <c r="G4958" s="2"/>
      <c r="H4958" s="4"/>
    </row>
    <row r="4959" spans="2:8">
      <c r="B4959"/>
      <c r="C4959"/>
      <c r="D4959"/>
      <c r="E4959" s="95"/>
      <c r="F4959" s="2"/>
      <c r="G4959" s="2"/>
      <c r="H4959" s="4"/>
    </row>
    <row r="4960" spans="2:8">
      <c r="B4960"/>
      <c r="C4960"/>
      <c r="D4960"/>
      <c r="E4960" s="95"/>
      <c r="F4960" s="2"/>
      <c r="G4960" s="2"/>
      <c r="H4960" s="4"/>
    </row>
    <row r="4961" spans="2:8">
      <c r="B4961"/>
      <c r="C4961"/>
      <c r="D4961"/>
      <c r="E4961" s="95"/>
      <c r="F4961" s="2"/>
      <c r="G4961" s="2"/>
      <c r="H4961" s="4"/>
    </row>
    <row r="4962" spans="2:8">
      <c r="B4962"/>
      <c r="C4962"/>
      <c r="D4962"/>
      <c r="E4962" s="95"/>
      <c r="F4962" s="2"/>
      <c r="G4962" s="2"/>
      <c r="H4962" s="4"/>
    </row>
    <row r="4963" spans="2:8">
      <c r="B4963"/>
      <c r="C4963"/>
      <c r="D4963"/>
      <c r="E4963" s="95"/>
      <c r="F4963" s="2"/>
      <c r="G4963" s="2"/>
      <c r="H4963" s="4"/>
    </row>
    <row r="4964" spans="2:8">
      <c r="B4964"/>
      <c r="C4964"/>
      <c r="D4964"/>
      <c r="E4964" s="95"/>
      <c r="F4964" s="2"/>
      <c r="G4964" s="2"/>
      <c r="H4964" s="4"/>
    </row>
    <row r="4965" spans="2:8">
      <c r="B4965"/>
      <c r="C4965"/>
      <c r="D4965"/>
      <c r="E4965" s="95"/>
      <c r="F4965" s="2"/>
      <c r="G4965" s="2"/>
      <c r="H4965" s="4"/>
    </row>
    <row r="4966" spans="2:8">
      <c r="B4966"/>
      <c r="C4966"/>
      <c r="D4966"/>
      <c r="E4966" s="95"/>
      <c r="F4966" s="2"/>
      <c r="G4966" s="2"/>
      <c r="H4966" s="4"/>
    </row>
    <row r="4967" spans="2:8">
      <c r="B4967"/>
      <c r="C4967"/>
      <c r="D4967"/>
      <c r="E4967" s="95"/>
      <c r="F4967" s="2"/>
      <c r="G4967" s="2"/>
      <c r="H4967" s="4"/>
    </row>
    <row r="4968" spans="2:8">
      <c r="B4968"/>
      <c r="C4968"/>
      <c r="D4968"/>
      <c r="E4968" s="95"/>
      <c r="F4968" s="2"/>
      <c r="G4968" s="2"/>
      <c r="H4968" s="4"/>
    </row>
    <row r="4969" spans="2:8">
      <c r="B4969"/>
      <c r="C4969"/>
      <c r="D4969"/>
      <c r="E4969" s="95"/>
      <c r="F4969" s="2"/>
      <c r="G4969" s="2"/>
      <c r="H4969" s="4"/>
    </row>
    <row r="4970" spans="2:8">
      <c r="B4970"/>
      <c r="C4970"/>
      <c r="D4970"/>
      <c r="E4970" s="95"/>
      <c r="F4970" s="2"/>
      <c r="G4970" s="2"/>
      <c r="H4970" s="4"/>
    </row>
    <row r="4971" spans="2:8">
      <c r="B4971"/>
      <c r="C4971"/>
      <c r="D4971"/>
      <c r="E4971" s="95"/>
      <c r="F4971" s="2"/>
      <c r="G4971" s="2"/>
      <c r="H4971" s="4"/>
    </row>
    <row r="4972" spans="2:8">
      <c r="B4972"/>
      <c r="C4972"/>
      <c r="D4972"/>
      <c r="E4972" s="95"/>
      <c r="F4972" s="2"/>
      <c r="G4972" s="2"/>
      <c r="H4972" s="4"/>
    </row>
    <row r="4973" spans="2:8">
      <c r="B4973"/>
      <c r="C4973"/>
      <c r="D4973"/>
      <c r="E4973" s="95"/>
      <c r="F4973" s="2"/>
      <c r="G4973" s="2"/>
      <c r="H4973" s="4"/>
    </row>
    <row r="4974" spans="2:8">
      <c r="B4974"/>
      <c r="C4974"/>
      <c r="D4974"/>
      <c r="E4974" s="95"/>
      <c r="F4974" s="2"/>
      <c r="G4974" s="2"/>
      <c r="H4974" s="4"/>
    </row>
    <row r="4975" spans="2:8">
      <c r="B4975"/>
      <c r="C4975"/>
      <c r="D4975"/>
      <c r="E4975" s="95"/>
      <c r="F4975" s="2"/>
      <c r="G4975" s="2"/>
      <c r="H4975" s="4"/>
    </row>
    <row r="4976" spans="2:8">
      <c r="B4976"/>
      <c r="C4976"/>
      <c r="D4976"/>
      <c r="E4976" s="95"/>
      <c r="F4976" s="2"/>
      <c r="G4976" s="2"/>
      <c r="H4976" s="4"/>
    </row>
    <row r="4977" spans="2:8">
      <c r="B4977"/>
      <c r="C4977"/>
      <c r="D4977"/>
      <c r="E4977" s="95"/>
      <c r="F4977" s="2"/>
      <c r="G4977" s="2"/>
      <c r="H4977" s="4"/>
    </row>
    <row r="4978" spans="2:8">
      <c r="B4978"/>
      <c r="C4978"/>
      <c r="D4978"/>
      <c r="E4978" s="95"/>
      <c r="F4978" s="2"/>
      <c r="G4978" s="2"/>
      <c r="H4978" s="4"/>
    </row>
    <row r="4979" spans="2:8">
      <c r="B4979"/>
      <c r="C4979"/>
      <c r="D4979"/>
      <c r="E4979" s="95"/>
      <c r="F4979" s="31"/>
      <c r="G4979" s="31"/>
      <c r="H4979" s="4"/>
    </row>
    <row r="4980" spans="2:8">
      <c r="B4980"/>
      <c r="C4980"/>
      <c r="D4980"/>
      <c r="E4980" s="95"/>
      <c r="F4980" s="2"/>
      <c r="G4980" s="2"/>
      <c r="H4980" s="4"/>
    </row>
    <row r="4981" spans="2:8">
      <c r="B4981"/>
      <c r="C4981"/>
      <c r="D4981"/>
      <c r="E4981" s="95"/>
      <c r="F4981" s="2"/>
      <c r="G4981" s="2"/>
      <c r="H4981" s="4"/>
    </row>
    <row r="4982" spans="2:8">
      <c r="B4982"/>
      <c r="C4982"/>
      <c r="D4982"/>
      <c r="E4982" s="95"/>
      <c r="F4982" s="2"/>
      <c r="G4982" s="2"/>
      <c r="H4982" s="4"/>
    </row>
    <row r="4983" spans="2:8">
      <c r="B4983"/>
      <c r="C4983"/>
      <c r="D4983"/>
      <c r="E4983" s="95"/>
      <c r="F4983" s="2"/>
      <c r="G4983" s="2"/>
      <c r="H4983" s="4"/>
    </row>
    <row r="4984" spans="2:8">
      <c r="B4984"/>
      <c r="C4984"/>
      <c r="D4984"/>
      <c r="E4984" s="95"/>
      <c r="F4984" s="2"/>
      <c r="G4984" s="2"/>
      <c r="H4984" s="4"/>
    </row>
    <row r="4985" spans="2:8">
      <c r="B4985"/>
      <c r="C4985"/>
      <c r="D4985"/>
      <c r="E4985" s="95"/>
      <c r="F4985" s="2"/>
      <c r="G4985" s="2"/>
      <c r="H4985" s="4"/>
    </row>
    <row r="4986" spans="2:8">
      <c r="B4986"/>
      <c r="C4986"/>
      <c r="D4986"/>
      <c r="E4986" s="95"/>
      <c r="F4986" s="2"/>
      <c r="G4986" s="2"/>
      <c r="H4986" s="4"/>
    </row>
    <row r="4987" spans="2:8">
      <c r="B4987"/>
      <c r="C4987"/>
      <c r="D4987"/>
      <c r="E4987" s="95"/>
      <c r="F4987" s="2"/>
      <c r="G4987" s="2"/>
      <c r="H4987" s="4"/>
    </row>
    <row r="4988" spans="2:8">
      <c r="B4988"/>
      <c r="C4988"/>
      <c r="D4988"/>
      <c r="E4988" s="95"/>
      <c r="F4988" s="2"/>
      <c r="G4988" s="2"/>
      <c r="H4988" s="4"/>
    </row>
    <row r="4989" spans="2:8">
      <c r="B4989"/>
      <c r="C4989"/>
      <c r="D4989"/>
      <c r="E4989" s="95"/>
      <c r="F4989" s="2"/>
      <c r="G4989" s="2"/>
      <c r="H4989" s="4"/>
    </row>
    <row r="4990" spans="2:8">
      <c r="B4990"/>
      <c r="C4990"/>
      <c r="D4990"/>
      <c r="E4990" s="95"/>
      <c r="F4990" s="2"/>
      <c r="G4990" s="2"/>
      <c r="H4990" s="4"/>
    </row>
    <row r="4991" spans="2:8">
      <c r="B4991"/>
      <c r="C4991"/>
      <c r="D4991"/>
      <c r="E4991" s="95"/>
      <c r="F4991" s="2"/>
      <c r="G4991" s="2"/>
      <c r="H4991" s="4"/>
    </row>
    <row r="4992" spans="2:8">
      <c r="B4992"/>
      <c r="C4992"/>
      <c r="D4992"/>
      <c r="E4992" s="95"/>
      <c r="F4992" s="2"/>
      <c r="G4992" s="2"/>
      <c r="H4992" s="4"/>
    </row>
    <row r="4993" spans="2:8">
      <c r="B4993"/>
      <c r="C4993"/>
      <c r="D4993"/>
      <c r="E4993" s="95"/>
      <c r="F4993" s="2"/>
      <c r="G4993" s="2"/>
      <c r="H4993" s="4"/>
    </row>
    <row r="4994" spans="2:8">
      <c r="B4994"/>
      <c r="C4994"/>
      <c r="D4994"/>
      <c r="E4994" s="95"/>
      <c r="F4994" s="2"/>
      <c r="G4994" s="2"/>
      <c r="H4994" s="4"/>
    </row>
    <row r="4995" spans="2:8">
      <c r="B4995"/>
      <c r="C4995"/>
      <c r="D4995"/>
      <c r="E4995" s="95"/>
      <c r="F4995" s="2"/>
      <c r="G4995" s="2"/>
      <c r="H4995" s="4"/>
    </row>
    <row r="4996" spans="2:8">
      <c r="B4996"/>
      <c r="C4996"/>
      <c r="D4996"/>
      <c r="E4996" s="95"/>
      <c r="F4996" s="17"/>
      <c r="G4996" s="17"/>
      <c r="H4996" s="21"/>
    </row>
    <row r="4997" spans="2:8">
      <c r="B4997"/>
      <c r="C4997"/>
      <c r="D4997"/>
      <c r="E4997" s="95"/>
      <c r="F4997" s="2"/>
      <c r="G4997" s="2"/>
      <c r="H4997" s="4"/>
    </row>
    <row r="4998" spans="2:8">
      <c r="B4998"/>
      <c r="C4998"/>
      <c r="D4998"/>
      <c r="E4998" s="95"/>
      <c r="F4998" s="2"/>
      <c r="G4998" s="2"/>
      <c r="H4998" s="4"/>
    </row>
    <row r="4999" spans="2:8">
      <c r="B4999"/>
      <c r="C4999"/>
      <c r="D4999"/>
      <c r="E4999" s="95"/>
      <c r="F4999" s="2"/>
      <c r="G4999" s="2"/>
      <c r="H4999" s="4"/>
    </row>
    <row r="5000" spans="2:8">
      <c r="B5000"/>
      <c r="C5000"/>
      <c r="D5000"/>
      <c r="E5000" s="95"/>
      <c r="F5000" s="17"/>
      <c r="G5000" s="17"/>
      <c r="H5000" s="21"/>
    </row>
    <row r="5001" spans="2:8">
      <c r="B5001"/>
      <c r="C5001"/>
      <c r="D5001"/>
      <c r="E5001" s="95"/>
      <c r="F5001" s="2"/>
      <c r="G5001" s="2"/>
      <c r="H5001" s="4"/>
    </row>
    <row r="5002" spans="2:8">
      <c r="B5002"/>
      <c r="C5002"/>
      <c r="D5002"/>
      <c r="E5002" s="95"/>
      <c r="F5002" s="2"/>
      <c r="G5002" s="2"/>
      <c r="H5002" s="4"/>
    </row>
    <row r="5003" spans="2:8">
      <c r="B5003"/>
      <c r="C5003"/>
      <c r="D5003"/>
      <c r="E5003" s="95"/>
      <c r="F5003" s="2"/>
      <c r="G5003" s="2"/>
      <c r="H5003" s="4"/>
    </row>
    <row r="5004" spans="2:8">
      <c r="B5004"/>
      <c r="C5004"/>
      <c r="D5004"/>
      <c r="E5004" s="95"/>
      <c r="F5004" s="2"/>
      <c r="G5004" s="2"/>
      <c r="H5004" s="4"/>
    </row>
    <row r="5005" spans="2:8">
      <c r="B5005"/>
      <c r="C5005"/>
      <c r="D5005"/>
      <c r="E5005" s="95"/>
      <c r="F5005" s="2"/>
      <c r="G5005" s="2"/>
      <c r="H5005" s="4"/>
    </row>
    <row r="5006" spans="2:8">
      <c r="B5006"/>
      <c r="C5006"/>
      <c r="D5006"/>
      <c r="E5006" s="95"/>
      <c r="F5006" s="2"/>
      <c r="G5006" s="2"/>
      <c r="H5006" s="4"/>
    </row>
    <row r="5007" spans="2:8">
      <c r="B5007"/>
      <c r="C5007"/>
      <c r="D5007"/>
      <c r="E5007" s="95"/>
      <c r="F5007" s="2"/>
      <c r="G5007" s="2"/>
      <c r="H5007" s="4"/>
    </row>
    <row r="5008" spans="2:8">
      <c r="B5008"/>
      <c r="C5008"/>
      <c r="D5008"/>
      <c r="E5008" s="95"/>
      <c r="F5008" s="2"/>
      <c r="G5008" s="2"/>
      <c r="H5008" s="4"/>
    </row>
    <row r="5009" spans="2:8">
      <c r="B5009"/>
      <c r="C5009"/>
      <c r="D5009"/>
      <c r="E5009" s="95"/>
      <c r="F5009" s="2"/>
      <c r="G5009" s="2"/>
      <c r="H5009" s="4"/>
    </row>
    <row r="5010" spans="2:8">
      <c r="B5010"/>
      <c r="C5010"/>
      <c r="D5010"/>
      <c r="E5010" s="95"/>
      <c r="F5010" s="2"/>
      <c r="G5010" s="2"/>
      <c r="H5010" s="4"/>
    </row>
    <row r="5011" spans="2:8">
      <c r="B5011"/>
      <c r="C5011"/>
      <c r="D5011"/>
      <c r="E5011" s="95"/>
      <c r="F5011" s="2"/>
      <c r="G5011" s="2"/>
      <c r="H5011" s="4"/>
    </row>
    <row r="5012" spans="2:8">
      <c r="B5012"/>
      <c r="C5012"/>
      <c r="D5012"/>
      <c r="E5012" s="95"/>
      <c r="F5012" s="2"/>
      <c r="G5012" s="2"/>
      <c r="H5012" s="4"/>
    </row>
    <row r="5013" spans="2:8">
      <c r="B5013"/>
      <c r="C5013"/>
      <c r="D5013"/>
      <c r="E5013" s="95"/>
      <c r="F5013" s="2"/>
      <c r="G5013" s="2"/>
      <c r="H5013" s="4"/>
    </row>
    <row r="5014" spans="2:8">
      <c r="B5014"/>
      <c r="C5014"/>
      <c r="D5014"/>
      <c r="E5014" s="95"/>
      <c r="F5014" s="2"/>
      <c r="G5014" s="2"/>
      <c r="H5014" s="4"/>
    </row>
    <row r="5015" spans="2:8">
      <c r="B5015"/>
      <c r="C5015"/>
      <c r="D5015"/>
      <c r="E5015" s="95"/>
      <c r="F5015" s="2"/>
      <c r="G5015" s="2"/>
      <c r="H5015" s="4"/>
    </row>
    <row r="5016" spans="2:8">
      <c r="B5016"/>
      <c r="C5016"/>
      <c r="D5016"/>
      <c r="E5016" s="95"/>
      <c r="F5016" s="2"/>
      <c r="G5016" s="2"/>
      <c r="H5016" s="4"/>
    </row>
    <row r="5017" spans="2:8">
      <c r="B5017"/>
      <c r="C5017"/>
      <c r="D5017"/>
      <c r="E5017" s="95"/>
      <c r="F5017" s="2"/>
      <c r="G5017" s="2"/>
      <c r="H5017" s="4"/>
    </row>
    <row r="5018" spans="2:8">
      <c r="B5018"/>
      <c r="C5018"/>
      <c r="D5018"/>
      <c r="E5018" s="95"/>
      <c r="F5018" s="2"/>
      <c r="G5018" s="2"/>
      <c r="H5018" s="4"/>
    </row>
    <row r="5019" spans="2:8">
      <c r="B5019"/>
      <c r="C5019"/>
      <c r="D5019"/>
      <c r="E5019" s="95"/>
      <c r="F5019" s="2"/>
      <c r="G5019" s="2"/>
      <c r="H5019" s="4"/>
    </row>
    <row r="5020" spans="2:8">
      <c r="B5020"/>
      <c r="C5020"/>
      <c r="D5020"/>
      <c r="E5020" s="95"/>
      <c r="F5020" s="2"/>
      <c r="G5020" s="2"/>
      <c r="H5020" s="4"/>
    </row>
    <row r="5021" spans="2:8">
      <c r="B5021"/>
      <c r="C5021"/>
      <c r="D5021"/>
      <c r="E5021" s="95"/>
      <c r="F5021" s="2"/>
      <c r="G5021" s="2"/>
      <c r="H5021" s="4"/>
    </row>
    <row r="5022" spans="2:8">
      <c r="B5022"/>
      <c r="C5022"/>
      <c r="D5022"/>
      <c r="E5022" s="95"/>
      <c r="F5022" s="2"/>
      <c r="G5022" s="2"/>
      <c r="H5022" s="4"/>
    </row>
    <row r="5023" spans="2:8">
      <c r="B5023"/>
      <c r="C5023"/>
      <c r="D5023"/>
      <c r="E5023" s="95"/>
      <c r="F5023" s="2"/>
      <c r="G5023" s="2"/>
      <c r="H5023" s="4"/>
    </row>
    <row r="5024" spans="2:8">
      <c r="B5024"/>
      <c r="C5024"/>
      <c r="D5024"/>
      <c r="E5024" s="95"/>
      <c r="F5024" s="2"/>
      <c r="G5024" s="2"/>
      <c r="H5024" s="4"/>
    </row>
    <row r="5025" spans="2:8">
      <c r="B5025"/>
      <c r="C5025"/>
      <c r="D5025"/>
      <c r="E5025" s="95"/>
      <c r="F5025" s="2"/>
      <c r="G5025" s="2"/>
      <c r="H5025" s="4"/>
    </row>
    <row r="5026" spans="2:8">
      <c r="B5026"/>
      <c r="C5026"/>
      <c r="D5026"/>
      <c r="E5026" s="95"/>
      <c r="F5026" s="2"/>
      <c r="G5026" s="2"/>
      <c r="H5026" s="4"/>
    </row>
    <row r="5027" spans="2:8">
      <c r="B5027"/>
      <c r="C5027"/>
      <c r="D5027"/>
      <c r="E5027" s="95"/>
      <c r="F5027" s="2"/>
      <c r="G5027" s="2"/>
      <c r="H5027" s="4"/>
    </row>
    <row r="5028" spans="2:8">
      <c r="B5028"/>
      <c r="C5028"/>
      <c r="D5028"/>
      <c r="E5028" s="95"/>
      <c r="F5028" s="14"/>
      <c r="G5028" s="14"/>
      <c r="H5028" s="25"/>
    </row>
    <row r="5029" spans="2:8">
      <c r="B5029"/>
      <c r="C5029"/>
      <c r="D5029"/>
      <c r="E5029" s="95"/>
      <c r="F5029" s="2"/>
      <c r="G5029" s="2"/>
      <c r="H5029" s="4"/>
    </row>
    <row r="5030" spans="2:8">
      <c r="B5030"/>
      <c r="C5030"/>
      <c r="D5030"/>
      <c r="E5030" s="95"/>
      <c r="F5030" s="2"/>
      <c r="G5030" s="2"/>
      <c r="H5030" s="4"/>
    </row>
    <row r="5031" spans="2:8">
      <c r="B5031"/>
      <c r="C5031"/>
      <c r="D5031"/>
      <c r="E5031" s="95"/>
      <c r="F5031" s="2"/>
      <c r="G5031" s="2"/>
      <c r="H5031" s="4"/>
    </row>
    <row r="5032" spans="2:8">
      <c r="B5032"/>
      <c r="C5032"/>
      <c r="D5032"/>
      <c r="E5032" s="95"/>
      <c r="F5032" s="2"/>
      <c r="G5032" s="2"/>
      <c r="H5032" s="4"/>
    </row>
    <row r="5033" spans="2:8">
      <c r="B5033"/>
      <c r="C5033"/>
      <c r="D5033"/>
      <c r="E5033" s="95"/>
      <c r="F5033" s="2"/>
      <c r="G5033" s="2"/>
      <c r="H5033" s="4"/>
    </row>
    <row r="5034" spans="2:8">
      <c r="B5034"/>
      <c r="C5034"/>
      <c r="D5034"/>
      <c r="E5034" s="95"/>
      <c r="F5034" s="2"/>
      <c r="G5034" s="2"/>
      <c r="H5034" s="4"/>
    </row>
    <row r="5035" spans="2:8">
      <c r="B5035"/>
      <c r="C5035"/>
      <c r="D5035"/>
      <c r="E5035" s="95"/>
      <c r="F5035" s="2"/>
      <c r="G5035" s="2"/>
      <c r="H5035" s="4"/>
    </row>
    <row r="5036" spans="2:8">
      <c r="B5036"/>
      <c r="C5036"/>
      <c r="D5036"/>
      <c r="E5036" s="95"/>
      <c r="F5036" s="2"/>
      <c r="G5036" s="2"/>
      <c r="H5036" s="4"/>
    </row>
    <row r="5037" spans="2:8">
      <c r="B5037"/>
      <c r="C5037"/>
      <c r="D5037"/>
      <c r="E5037" s="95"/>
      <c r="F5037" s="2"/>
      <c r="G5037" s="2"/>
      <c r="H5037" s="4"/>
    </row>
    <row r="5038" spans="2:8">
      <c r="B5038"/>
      <c r="C5038"/>
      <c r="D5038"/>
      <c r="E5038" s="95"/>
      <c r="F5038" s="2"/>
      <c r="G5038" s="2"/>
      <c r="H5038" s="4"/>
    </row>
    <row r="5039" spans="2:8">
      <c r="B5039"/>
      <c r="C5039"/>
      <c r="D5039"/>
      <c r="E5039" s="95"/>
      <c r="F5039" s="2"/>
      <c r="G5039" s="2"/>
      <c r="H5039" s="4"/>
    </row>
    <row r="5040" spans="2:8">
      <c r="B5040"/>
      <c r="C5040"/>
      <c r="D5040"/>
      <c r="E5040" s="95"/>
      <c r="F5040" s="2"/>
      <c r="G5040" s="2"/>
      <c r="H5040" s="4"/>
    </row>
    <row r="5041" spans="2:8">
      <c r="B5041"/>
      <c r="C5041"/>
      <c r="D5041"/>
      <c r="E5041" s="95"/>
      <c r="F5041" s="2"/>
      <c r="G5041" s="2"/>
      <c r="H5041" s="4"/>
    </row>
    <row r="5042" spans="2:8">
      <c r="B5042"/>
      <c r="C5042"/>
      <c r="D5042"/>
      <c r="E5042" s="95"/>
      <c r="F5042" s="2"/>
      <c r="G5042" s="2"/>
      <c r="H5042" s="4"/>
    </row>
    <row r="5043" spans="2:8">
      <c r="B5043"/>
      <c r="C5043"/>
      <c r="D5043"/>
      <c r="E5043" s="95"/>
      <c r="F5043" s="2"/>
      <c r="G5043" s="2"/>
      <c r="H5043" s="4"/>
    </row>
    <row r="5044" spans="2:8">
      <c r="B5044"/>
      <c r="C5044"/>
      <c r="D5044"/>
      <c r="E5044" s="95"/>
      <c r="F5044" s="2"/>
      <c r="G5044" s="2"/>
      <c r="H5044" s="4"/>
    </row>
    <row r="5045" spans="2:8">
      <c r="B5045"/>
      <c r="C5045"/>
      <c r="D5045"/>
      <c r="E5045" s="95"/>
      <c r="F5045" s="2"/>
      <c r="G5045" s="2"/>
      <c r="H5045" s="4"/>
    </row>
    <row r="5046" spans="2:8">
      <c r="B5046"/>
      <c r="C5046"/>
      <c r="D5046"/>
      <c r="E5046" s="95"/>
      <c r="F5046" s="2"/>
      <c r="G5046" s="2"/>
      <c r="H5046" s="2"/>
    </row>
    <row r="5047" spans="2:8">
      <c r="B5047"/>
      <c r="C5047"/>
      <c r="D5047"/>
      <c r="E5047" s="95"/>
      <c r="F5047" s="2"/>
      <c r="G5047" s="2"/>
      <c r="H5047" s="4"/>
    </row>
    <row r="5048" spans="2:8">
      <c r="B5048"/>
      <c r="C5048"/>
      <c r="D5048"/>
      <c r="E5048" s="95"/>
      <c r="F5048" s="17"/>
      <c r="G5048" s="17"/>
      <c r="H5048" s="21"/>
    </row>
    <row r="5049" spans="2:8">
      <c r="B5049"/>
      <c r="C5049"/>
      <c r="D5049"/>
      <c r="E5049" s="95"/>
      <c r="F5049" s="2"/>
      <c r="G5049" s="2"/>
      <c r="H5049" s="4"/>
    </row>
    <row r="5050" spans="2:8">
      <c r="B5050"/>
      <c r="C5050"/>
      <c r="D5050"/>
      <c r="E5050" s="95"/>
      <c r="F5050" s="2"/>
      <c r="G5050" s="2"/>
      <c r="H5050" s="4"/>
    </row>
    <row r="5051" spans="2:8">
      <c r="B5051"/>
      <c r="C5051"/>
      <c r="D5051"/>
      <c r="E5051" s="95"/>
      <c r="F5051" s="31"/>
      <c r="G5051" s="2"/>
      <c r="H5051" s="4"/>
    </row>
    <row r="5052" spans="2:8">
      <c r="B5052"/>
      <c r="C5052"/>
      <c r="D5052"/>
      <c r="E5052" s="95"/>
      <c r="F5052" s="2"/>
      <c r="G5052" s="2"/>
      <c r="H5052" s="4"/>
    </row>
    <row r="5053" spans="2:8">
      <c r="B5053"/>
      <c r="C5053"/>
      <c r="D5053"/>
      <c r="E5053" s="95"/>
      <c r="F5053" s="2"/>
      <c r="G5053" s="2"/>
      <c r="H5053" s="4"/>
    </row>
    <row r="5054" spans="2:8">
      <c r="B5054"/>
      <c r="C5054"/>
      <c r="D5054"/>
      <c r="E5054" s="95"/>
      <c r="F5054" s="2"/>
      <c r="G5054" s="2"/>
      <c r="H5054" s="4"/>
    </row>
    <row r="5055" spans="2:8">
      <c r="B5055"/>
      <c r="C5055"/>
      <c r="D5055"/>
      <c r="E5055" s="95"/>
      <c r="F5055" s="2"/>
      <c r="G5055" s="2"/>
      <c r="H5055" s="4"/>
    </row>
    <row r="5056" spans="2:8">
      <c r="B5056"/>
      <c r="C5056"/>
      <c r="D5056"/>
      <c r="E5056" s="95"/>
      <c r="F5056" s="2"/>
      <c r="G5056" s="2"/>
      <c r="H5056" s="4"/>
    </row>
    <row r="5057" spans="2:8">
      <c r="B5057"/>
      <c r="C5057"/>
      <c r="D5057"/>
      <c r="E5057" s="95"/>
      <c r="F5057" s="2"/>
      <c r="G5057" s="2"/>
      <c r="H5057" s="4"/>
    </row>
    <row r="5058" spans="2:8">
      <c r="B5058"/>
      <c r="C5058"/>
      <c r="D5058"/>
      <c r="E5058" s="95"/>
      <c r="F5058" s="2"/>
      <c r="G5058" s="2"/>
      <c r="H5058" s="4"/>
    </row>
    <row r="5059" spans="2:8">
      <c r="B5059"/>
      <c r="C5059"/>
      <c r="D5059"/>
      <c r="E5059" s="95"/>
      <c r="F5059" s="2"/>
      <c r="G5059" s="2"/>
      <c r="H5059" s="4"/>
    </row>
    <row r="5060" spans="2:8">
      <c r="B5060"/>
      <c r="C5060"/>
      <c r="D5060"/>
      <c r="E5060" s="95"/>
      <c r="F5060" s="2"/>
      <c r="G5060" s="2"/>
      <c r="H5060" s="4"/>
    </row>
    <row r="5061" spans="2:8">
      <c r="B5061"/>
      <c r="C5061"/>
      <c r="D5061"/>
      <c r="E5061" s="95"/>
      <c r="F5061" s="2"/>
      <c r="G5061" s="2"/>
      <c r="H5061" s="4"/>
    </row>
    <row r="5062" spans="2:8">
      <c r="B5062"/>
      <c r="C5062"/>
      <c r="D5062"/>
      <c r="E5062" s="95"/>
      <c r="F5062" s="2"/>
      <c r="G5062" s="2"/>
      <c r="H5062" s="4"/>
    </row>
    <row r="5063" spans="2:8">
      <c r="B5063"/>
      <c r="C5063"/>
      <c r="D5063"/>
      <c r="E5063" s="95"/>
      <c r="F5063" s="17"/>
      <c r="G5063" s="17"/>
      <c r="H5063" s="21"/>
    </row>
    <row r="5064" spans="2:8">
      <c r="B5064"/>
      <c r="C5064"/>
      <c r="D5064"/>
      <c r="E5064" s="95"/>
      <c r="F5064" s="2"/>
      <c r="G5064" s="2"/>
      <c r="H5064" s="4"/>
    </row>
    <row r="5065" spans="2:8">
      <c r="B5065"/>
      <c r="C5065"/>
      <c r="D5065"/>
      <c r="E5065" s="95"/>
      <c r="F5065" s="2"/>
      <c r="G5065" s="2"/>
      <c r="H5065" s="4"/>
    </row>
    <row r="5066" spans="2:8">
      <c r="B5066"/>
      <c r="C5066"/>
      <c r="D5066"/>
      <c r="E5066" s="95"/>
      <c r="F5066" s="2"/>
      <c r="G5066" s="2"/>
      <c r="H5066" s="4"/>
    </row>
    <row r="5067" spans="2:8">
      <c r="B5067"/>
      <c r="C5067"/>
      <c r="D5067"/>
      <c r="E5067" s="95"/>
      <c r="F5067" s="2"/>
      <c r="G5067" s="2"/>
      <c r="H5067" s="4"/>
    </row>
    <row r="5068" spans="2:8">
      <c r="B5068"/>
      <c r="C5068"/>
      <c r="D5068"/>
      <c r="E5068" s="95"/>
      <c r="F5068" s="2"/>
      <c r="G5068" s="2"/>
      <c r="H5068" s="4"/>
    </row>
    <row r="5069" spans="2:8">
      <c r="B5069"/>
      <c r="C5069"/>
      <c r="D5069"/>
      <c r="E5069" s="95"/>
      <c r="F5069" s="2"/>
      <c r="G5069" s="2"/>
      <c r="H5069" s="4"/>
    </row>
    <row r="5070" spans="2:8">
      <c r="B5070"/>
      <c r="C5070"/>
      <c r="D5070"/>
      <c r="E5070" s="95"/>
      <c r="F5070" s="2"/>
      <c r="G5070" s="2"/>
      <c r="H5070" s="4"/>
    </row>
    <row r="5071" spans="2:8">
      <c r="B5071"/>
      <c r="C5071"/>
      <c r="D5071"/>
      <c r="E5071" s="95"/>
      <c r="F5071" s="2"/>
      <c r="G5071" s="2"/>
      <c r="H5071" s="4"/>
    </row>
    <row r="5072" spans="2:8">
      <c r="B5072"/>
      <c r="C5072"/>
      <c r="D5072"/>
      <c r="E5072" s="95"/>
      <c r="F5072" s="2"/>
      <c r="G5072" s="2"/>
      <c r="H5072" s="4"/>
    </row>
    <row r="5073" spans="2:8">
      <c r="B5073"/>
      <c r="C5073"/>
      <c r="D5073"/>
      <c r="E5073" s="95"/>
      <c r="F5073" s="2"/>
      <c r="G5073" s="2"/>
      <c r="H5073" s="4"/>
    </row>
    <row r="5074" spans="2:8">
      <c r="B5074"/>
      <c r="C5074"/>
      <c r="D5074"/>
      <c r="E5074" s="95"/>
      <c r="F5074" s="2"/>
      <c r="G5074" s="2"/>
      <c r="H5074" s="4"/>
    </row>
    <row r="5075" spans="2:8">
      <c r="B5075"/>
      <c r="C5075"/>
      <c r="D5075"/>
      <c r="E5075" s="95"/>
      <c r="F5075" s="2"/>
      <c r="G5075" s="2"/>
      <c r="H5075" s="4"/>
    </row>
    <row r="5076" spans="2:8">
      <c r="B5076"/>
      <c r="C5076"/>
      <c r="D5076"/>
      <c r="E5076" s="95"/>
      <c r="F5076" s="2"/>
      <c r="G5076" s="2"/>
      <c r="H5076" s="4"/>
    </row>
    <row r="5077" spans="2:8">
      <c r="B5077"/>
      <c r="C5077"/>
      <c r="D5077"/>
      <c r="E5077" s="95"/>
      <c r="F5077" s="2"/>
      <c r="G5077" s="2"/>
      <c r="H5077" s="4"/>
    </row>
    <row r="5078" spans="2:8">
      <c r="B5078"/>
      <c r="C5078"/>
      <c r="D5078"/>
      <c r="E5078" s="95"/>
      <c r="F5078" s="2"/>
      <c r="G5078" s="2"/>
      <c r="H5078" s="4"/>
    </row>
    <row r="5079" spans="2:8">
      <c r="B5079"/>
      <c r="C5079"/>
      <c r="D5079"/>
      <c r="E5079" s="95"/>
      <c r="F5079" s="2"/>
      <c r="G5079" s="2"/>
      <c r="H5079" s="4"/>
    </row>
    <row r="5080" spans="2:8">
      <c r="B5080"/>
      <c r="C5080"/>
      <c r="D5080"/>
      <c r="E5080" s="95"/>
      <c r="F5080" s="2"/>
      <c r="G5080" s="2"/>
      <c r="H5080" s="4"/>
    </row>
    <row r="5081" spans="2:8">
      <c r="B5081"/>
      <c r="C5081"/>
      <c r="D5081"/>
      <c r="E5081" s="95"/>
      <c r="F5081" s="31"/>
      <c r="G5081" s="31"/>
      <c r="H5081" s="4"/>
    </row>
    <row r="5082" spans="2:8">
      <c r="B5082"/>
      <c r="C5082"/>
      <c r="D5082"/>
      <c r="E5082" s="95"/>
      <c r="F5082" s="2"/>
      <c r="G5082" s="2"/>
      <c r="H5082" s="4"/>
    </row>
    <row r="5083" spans="2:8">
      <c r="B5083"/>
      <c r="C5083"/>
      <c r="D5083"/>
      <c r="E5083" s="95"/>
      <c r="F5083" s="2"/>
      <c r="G5083" s="2"/>
      <c r="H5083" s="4"/>
    </row>
    <row r="5084" spans="2:8">
      <c r="B5084"/>
      <c r="C5084"/>
      <c r="D5084"/>
      <c r="E5084" s="95"/>
      <c r="F5084" s="2"/>
      <c r="G5084" s="2"/>
      <c r="H5084" s="4"/>
    </row>
    <row r="5085" spans="2:8">
      <c r="B5085"/>
      <c r="C5085"/>
      <c r="D5085"/>
      <c r="E5085" s="95"/>
      <c r="F5085" s="2"/>
      <c r="G5085" s="2"/>
      <c r="H5085" s="4"/>
    </row>
    <row r="5086" spans="2:8">
      <c r="B5086"/>
      <c r="C5086"/>
      <c r="D5086"/>
      <c r="E5086" s="95"/>
      <c r="F5086" s="2"/>
      <c r="G5086" s="2"/>
      <c r="H5086" s="4"/>
    </row>
    <row r="5087" spans="2:8">
      <c r="B5087"/>
      <c r="C5087"/>
      <c r="D5087"/>
      <c r="E5087" s="95"/>
      <c r="F5087" s="2"/>
      <c r="G5087" s="2"/>
      <c r="H5087" s="4"/>
    </row>
    <row r="5088" spans="2:8">
      <c r="B5088"/>
      <c r="C5088"/>
      <c r="D5088"/>
      <c r="E5088" s="95"/>
      <c r="F5088" s="2"/>
      <c r="G5088" s="2"/>
      <c r="H5088" s="4"/>
    </row>
    <row r="5089" spans="2:8">
      <c r="B5089"/>
      <c r="C5089"/>
      <c r="D5089"/>
      <c r="E5089" s="95"/>
      <c r="F5089" s="2"/>
      <c r="G5089" s="2"/>
      <c r="H5089" s="4"/>
    </row>
    <row r="5090" spans="2:8">
      <c r="B5090"/>
      <c r="C5090"/>
      <c r="D5090"/>
      <c r="E5090" s="95"/>
      <c r="F5090" s="2"/>
      <c r="G5090" s="2"/>
      <c r="H5090" s="4"/>
    </row>
    <row r="5091" spans="2:8">
      <c r="B5091"/>
      <c r="C5091"/>
      <c r="D5091"/>
      <c r="E5091" s="95"/>
      <c r="F5091" s="2"/>
      <c r="G5091" s="2"/>
      <c r="H5091" s="4"/>
    </row>
    <row r="5092" spans="2:8">
      <c r="B5092"/>
      <c r="C5092"/>
      <c r="D5092"/>
      <c r="E5092" s="95"/>
      <c r="F5092" s="14"/>
      <c r="G5092" s="14"/>
      <c r="H5092" s="25"/>
    </row>
    <row r="5093" spans="2:8">
      <c r="B5093"/>
      <c r="C5093"/>
      <c r="D5093"/>
      <c r="E5093" s="95"/>
      <c r="F5093" s="2"/>
      <c r="G5093" s="2"/>
      <c r="H5093" s="4"/>
    </row>
    <row r="5094" spans="2:8">
      <c r="B5094"/>
      <c r="C5094"/>
      <c r="D5094"/>
      <c r="E5094" s="95"/>
      <c r="F5094"/>
      <c r="G5094"/>
      <c r="H5094" s="4"/>
    </row>
    <row r="5095" spans="2:8">
      <c r="B5095"/>
      <c r="C5095"/>
      <c r="D5095"/>
      <c r="E5095" s="95"/>
      <c r="F5095" s="2"/>
      <c r="G5095" s="2"/>
      <c r="H5095" s="4"/>
    </row>
    <row r="5096" spans="2:8">
      <c r="B5096"/>
      <c r="C5096"/>
      <c r="D5096"/>
      <c r="E5096" s="95"/>
      <c r="F5096" s="2"/>
      <c r="G5096" s="2"/>
      <c r="H5096" s="4"/>
    </row>
    <row r="5097" spans="2:8">
      <c r="B5097"/>
      <c r="C5097"/>
      <c r="D5097"/>
      <c r="E5097" s="95"/>
      <c r="F5097" s="2"/>
      <c r="G5097" s="2"/>
      <c r="H5097" s="4"/>
    </row>
    <row r="5098" spans="2:8">
      <c r="B5098"/>
      <c r="C5098"/>
      <c r="D5098"/>
      <c r="E5098" s="95"/>
      <c r="F5098" s="2"/>
      <c r="G5098" s="2"/>
      <c r="H5098" s="4"/>
    </row>
    <row r="5099" spans="2:8">
      <c r="B5099"/>
      <c r="C5099"/>
      <c r="D5099"/>
      <c r="E5099" s="95"/>
      <c r="F5099" s="2"/>
      <c r="G5099" s="2"/>
      <c r="H5099" s="4"/>
    </row>
    <row r="5100" spans="2:8">
      <c r="B5100"/>
      <c r="C5100"/>
      <c r="D5100"/>
      <c r="E5100" s="95"/>
      <c r="F5100" s="2"/>
      <c r="G5100" s="2"/>
      <c r="H5100" s="4"/>
    </row>
    <row r="5101" spans="2:8">
      <c r="B5101"/>
      <c r="C5101"/>
      <c r="D5101"/>
      <c r="E5101" s="95"/>
      <c r="F5101" s="2"/>
      <c r="G5101" s="2"/>
      <c r="H5101" s="4"/>
    </row>
    <row r="5102" spans="2:8">
      <c r="B5102"/>
      <c r="C5102"/>
      <c r="D5102"/>
      <c r="E5102" s="95"/>
      <c r="F5102" s="2"/>
      <c r="G5102" s="2"/>
      <c r="H5102" s="4"/>
    </row>
    <row r="5103" spans="2:8">
      <c r="B5103"/>
      <c r="C5103"/>
      <c r="D5103"/>
      <c r="E5103" s="95"/>
      <c r="F5103" s="2"/>
      <c r="G5103" s="2"/>
      <c r="H5103" s="4"/>
    </row>
    <row r="5104" spans="2:8">
      <c r="B5104"/>
      <c r="C5104"/>
      <c r="D5104"/>
      <c r="E5104" s="95"/>
      <c r="F5104" s="2"/>
      <c r="G5104" s="2"/>
      <c r="H5104" s="4"/>
    </row>
    <row r="5105" spans="2:8">
      <c r="B5105"/>
      <c r="C5105"/>
      <c r="D5105"/>
      <c r="E5105" s="95"/>
      <c r="F5105" s="2"/>
      <c r="G5105" s="2"/>
      <c r="H5105" s="4"/>
    </row>
    <row r="5106" spans="2:8">
      <c r="B5106"/>
      <c r="C5106"/>
      <c r="D5106"/>
      <c r="E5106" s="95"/>
      <c r="F5106" s="2"/>
      <c r="G5106" s="2"/>
      <c r="H5106" s="4"/>
    </row>
    <row r="5107" spans="2:8">
      <c r="B5107"/>
      <c r="C5107"/>
      <c r="D5107"/>
      <c r="E5107" s="95"/>
      <c r="F5107" s="2"/>
      <c r="G5107" s="2"/>
      <c r="H5107" s="4"/>
    </row>
    <row r="5108" spans="2:8">
      <c r="B5108"/>
      <c r="C5108"/>
      <c r="D5108"/>
      <c r="E5108" s="95"/>
      <c r="F5108" s="2"/>
      <c r="G5108" s="2"/>
      <c r="H5108" s="4"/>
    </row>
    <row r="5109" spans="2:8">
      <c r="B5109"/>
      <c r="C5109"/>
      <c r="D5109"/>
      <c r="E5109" s="95"/>
      <c r="F5109" s="2"/>
      <c r="G5109" s="2"/>
      <c r="H5109" s="4"/>
    </row>
    <row r="5110" spans="2:8">
      <c r="B5110"/>
      <c r="C5110"/>
      <c r="D5110"/>
      <c r="E5110" s="95"/>
      <c r="F5110" s="2"/>
      <c r="G5110" s="2"/>
      <c r="H5110" s="4"/>
    </row>
    <row r="5111" spans="2:8">
      <c r="B5111"/>
      <c r="C5111"/>
      <c r="D5111"/>
      <c r="E5111" s="95"/>
      <c r="F5111" s="2"/>
      <c r="G5111" s="2"/>
      <c r="H5111" s="4"/>
    </row>
    <row r="5112" spans="2:8">
      <c r="B5112"/>
      <c r="C5112"/>
      <c r="D5112"/>
      <c r="E5112" s="95"/>
      <c r="F5112" s="2"/>
      <c r="G5112" s="2"/>
      <c r="H5112" s="4"/>
    </row>
    <row r="5113" spans="2:8">
      <c r="B5113"/>
      <c r="C5113"/>
      <c r="D5113"/>
      <c r="E5113" s="95"/>
      <c r="F5113" s="17"/>
      <c r="G5113" s="17"/>
      <c r="H5113" s="21"/>
    </row>
    <row r="5114" spans="2:8">
      <c r="B5114"/>
      <c r="C5114"/>
      <c r="D5114"/>
      <c r="E5114" s="95"/>
      <c r="F5114" s="2"/>
      <c r="G5114" s="2"/>
      <c r="H5114" s="4"/>
    </row>
    <row r="5115" spans="2:8">
      <c r="B5115"/>
      <c r="C5115"/>
      <c r="D5115"/>
      <c r="E5115" s="95"/>
      <c r="F5115" s="2"/>
      <c r="G5115" s="2"/>
      <c r="H5115" s="4"/>
    </row>
    <row r="5116" spans="2:8">
      <c r="B5116"/>
      <c r="C5116"/>
      <c r="D5116"/>
      <c r="E5116" s="95"/>
      <c r="F5116" s="2"/>
      <c r="G5116" s="2"/>
      <c r="H5116" s="4"/>
    </row>
    <row r="5117" spans="2:8">
      <c r="B5117"/>
      <c r="C5117"/>
      <c r="D5117"/>
      <c r="E5117" s="95"/>
      <c r="F5117" s="2"/>
      <c r="G5117" s="2"/>
      <c r="H5117" s="4"/>
    </row>
    <row r="5118" spans="2:8">
      <c r="B5118"/>
      <c r="C5118"/>
      <c r="D5118"/>
      <c r="E5118" s="95"/>
      <c r="F5118" s="2"/>
      <c r="G5118" s="2"/>
      <c r="H5118" s="4"/>
    </row>
    <row r="5119" spans="2:8">
      <c r="B5119"/>
      <c r="C5119"/>
      <c r="D5119"/>
      <c r="E5119" s="95"/>
      <c r="F5119" s="2"/>
      <c r="G5119" s="2"/>
      <c r="H5119" s="4"/>
    </row>
    <row r="5120" spans="2:8">
      <c r="B5120"/>
      <c r="C5120"/>
      <c r="D5120"/>
      <c r="E5120" s="95"/>
      <c r="F5120" s="2"/>
      <c r="G5120" s="2"/>
      <c r="H5120" s="4"/>
    </row>
    <row r="5121" spans="2:8">
      <c r="B5121"/>
      <c r="C5121"/>
      <c r="D5121"/>
      <c r="E5121" s="95"/>
      <c r="F5121" s="2"/>
      <c r="G5121" s="2"/>
      <c r="H5121" s="4"/>
    </row>
    <row r="5122" spans="2:8">
      <c r="B5122"/>
      <c r="C5122"/>
      <c r="D5122"/>
      <c r="E5122" s="95"/>
      <c r="F5122" s="2"/>
      <c r="G5122" s="2"/>
      <c r="H5122" s="4"/>
    </row>
    <row r="5123" spans="2:8">
      <c r="B5123"/>
      <c r="C5123"/>
      <c r="D5123"/>
      <c r="E5123" s="95"/>
      <c r="F5123" s="2"/>
      <c r="G5123" s="2"/>
      <c r="H5123" s="4"/>
    </row>
    <row r="5124" spans="2:8">
      <c r="B5124"/>
      <c r="C5124"/>
      <c r="D5124"/>
      <c r="E5124" s="95"/>
      <c r="F5124" s="2"/>
      <c r="G5124" s="2"/>
      <c r="H5124" s="4"/>
    </row>
    <row r="5125" spans="2:8">
      <c r="B5125"/>
      <c r="C5125"/>
      <c r="D5125"/>
      <c r="E5125" s="95"/>
      <c r="F5125" s="2"/>
      <c r="G5125" s="2"/>
      <c r="H5125" s="4"/>
    </row>
    <row r="5126" spans="2:8">
      <c r="B5126"/>
      <c r="C5126"/>
      <c r="D5126"/>
      <c r="E5126" s="95"/>
      <c r="F5126" s="2"/>
      <c r="G5126" s="2"/>
      <c r="H5126" s="4"/>
    </row>
    <row r="5127" spans="2:8">
      <c r="B5127"/>
      <c r="C5127"/>
      <c r="D5127"/>
      <c r="E5127" s="95"/>
      <c r="F5127" s="2"/>
      <c r="G5127" s="2"/>
      <c r="H5127" s="4"/>
    </row>
    <row r="5128" spans="2:8">
      <c r="B5128"/>
      <c r="C5128"/>
      <c r="D5128"/>
      <c r="E5128" s="95"/>
      <c r="F5128" s="2"/>
      <c r="G5128" s="2"/>
      <c r="H5128" s="4"/>
    </row>
    <row r="5129" spans="2:8">
      <c r="B5129"/>
      <c r="C5129"/>
      <c r="D5129"/>
      <c r="E5129" s="95"/>
      <c r="F5129" s="2"/>
      <c r="G5129" s="2"/>
      <c r="H5129" s="4"/>
    </row>
    <row r="5130" spans="2:8">
      <c r="B5130"/>
      <c r="C5130"/>
      <c r="D5130"/>
      <c r="E5130" s="95"/>
      <c r="F5130" s="2"/>
      <c r="G5130" s="2"/>
      <c r="H5130" s="4"/>
    </row>
    <row r="5131" spans="2:8">
      <c r="B5131"/>
      <c r="C5131"/>
      <c r="D5131"/>
      <c r="E5131" s="95"/>
      <c r="F5131" s="2"/>
      <c r="G5131" s="2"/>
      <c r="H5131" s="4"/>
    </row>
    <row r="5132" spans="2:8">
      <c r="B5132"/>
      <c r="C5132"/>
      <c r="D5132"/>
      <c r="E5132" s="95"/>
      <c r="F5132" s="2"/>
      <c r="G5132" s="2"/>
      <c r="H5132" s="4"/>
    </row>
    <row r="5133" spans="2:8">
      <c r="B5133"/>
      <c r="C5133"/>
      <c r="D5133"/>
      <c r="E5133" s="95"/>
      <c r="F5133" s="2"/>
      <c r="G5133" s="2"/>
      <c r="H5133" s="4"/>
    </row>
    <row r="5134" spans="2:8">
      <c r="B5134"/>
      <c r="C5134"/>
      <c r="D5134"/>
      <c r="E5134" s="95"/>
      <c r="F5134" s="2"/>
      <c r="G5134" s="2"/>
      <c r="H5134" s="4"/>
    </row>
    <row r="5135" spans="2:8">
      <c r="B5135"/>
      <c r="C5135"/>
      <c r="D5135"/>
      <c r="E5135" s="95"/>
      <c r="F5135" s="2"/>
      <c r="G5135" s="2"/>
      <c r="H5135" s="4"/>
    </row>
    <row r="5136" spans="2:8">
      <c r="B5136"/>
      <c r="C5136"/>
      <c r="D5136"/>
      <c r="E5136" s="95"/>
      <c r="F5136" s="2"/>
      <c r="G5136" s="2"/>
      <c r="H5136" s="4"/>
    </row>
    <row r="5137" spans="2:8">
      <c r="B5137"/>
      <c r="C5137"/>
      <c r="D5137"/>
      <c r="E5137" s="95"/>
      <c r="F5137" s="2"/>
      <c r="G5137" s="2"/>
      <c r="H5137" s="4"/>
    </row>
    <row r="5138" spans="2:8">
      <c r="B5138"/>
      <c r="C5138"/>
      <c r="D5138"/>
      <c r="E5138" s="95"/>
      <c r="F5138" s="2"/>
      <c r="G5138" s="2"/>
      <c r="H5138" s="4"/>
    </row>
    <row r="5139" spans="2:8">
      <c r="B5139"/>
      <c r="C5139"/>
      <c r="D5139"/>
      <c r="E5139" s="95"/>
      <c r="F5139" s="14"/>
      <c r="G5139" s="14"/>
      <c r="H5139" s="25"/>
    </row>
    <row r="5140" spans="2:8">
      <c r="B5140"/>
      <c r="C5140"/>
      <c r="D5140"/>
      <c r="E5140" s="95"/>
      <c r="F5140" s="14"/>
      <c r="G5140" s="14"/>
      <c r="H5140" s="25"/>
    </row>
    <row r="5141" spans="2:8">
      <c r="B5141"/>
      <c r="C5141"/>
      <c r="D5141"/>
      <c r="E5141" s="95"/>
      <c r="F5141" s="2"/>
      <c r="G5141" s="2"/>
      <c r="H5141" s="4"/>
    </row>
    <row r="5142" spans="2:8">
      <c r="B5142"/>
      <c r="C5142"/>
      <c r="D5142"/>
      <c r="E5142" s="95"/>
      <c r="F5142" s="2"/>
      <c r="G5142" s="2"/>
      <c r="H5142" s="4"/>
    </row>
    <row r="5143" spans="2:8">
      <c r="B5143"/>
      <c r="C5143"/>
      <c r="D5143"/>
      <c r="E5143" s="95"/>
      <c r="F5143" s="2"/>
      <c r="G5143" s="2"/>
      <c r="H5143" s="4"/>
    </row>
    <row r="5144" spans="2:8">
      <c r="B5144"/>
      <c r="C5144"/>
      <c r="D5144"/>
      <c r="E5144" s="95"/>
      <c r="F5144" s="2"/>
      <c r="G5144" s="2"/>
      <c r="H5144" s="4"/>
    </row>
    <row r="5145" spans="2:8">
      <c r="B5145"/>
      <c r="C5145"/>
      <c r="D5145"/>
      <c r="E5145" s="95"/>
      <c r="F5145" s="2"/>
      <c r="G5145" s="2"/>
      <c r="H5145" s="4"/>
    </row>
    <row r="5146" spans="2:8">
      <c r="B5146"/>
      <c r="C5146"/>
      <c r="D5146"/>
      <c r="E5146" s="95"/>
      <c r="F5146" s="2"/>
      <c r="G5146" s="2"/>
      <c r="H5146" s="4"/>
    </row>
    <row r="5147" spans="2:8">
      <c r="B5147"/>
      <c r="C5147"/>
      <c r="D5147"/>
      <c r="E5147" s="95"/>
      <c r="F5147" s="2"/>
      <c r="G5147" s="2"/>
      <c r="H5147" s="4"/>
    </row>
    <row r="5148" spans="2:8">
      <c r="B5148"/>
      <c r="C5148"/>
      <c r="D5148"/>
      <c r="E5148" s="95"/>
      <c r="F5148" s="2"/>
      <c r="G5148" s="2"/>
      <c r="H5148" s="4"/>
    </row>
    <row r="5149" spans="2:8">
      <c r="B5149"/>
      <c r="C5149"/>
      <c r="D5149"/>
      <c r="E5149" s="95"/>
      <c r="F5149" s="2"/>
      <c r="G5149" s="2"/>
      <c r="H5149" s="4"/>
    </row>
    <row r="5150" spans="2:8">
      <c r="B5150"/>
      <c r="C5150"/>
      <c r="D5150"/>
      <c r="E5150" s="95"/>
      <c r="F5150" s="2"/>
      <c r="G5150" s="2"/>
      <c r="H5150" s="4"/>
    </row>
    <row r="5151" spans="2:8">
      <c r="B5151"/>
      <c r="C5151"/>
      <c r="D5151"/>
      <c r="E5151" s="95"/>
      <c r="F5151" s="2"/>
      <c r="G5151" s="2"/>
      <c r="H5151" s="2"/>
    </row>
    <row r="5152" spans="2:8">
      <c r="B5152"/>
      <c r="C5152"/>
      <c r="D5152"/>
      <c r="E5152" s="95"/>
      <c r="F5152" s="2"/>
      <c r="G5152" s="2"/>
      <c r="H5152" s="4"/>
    </row>
    <row r="5153" spans="2:8">
      <c r="B5153"/>
      <c r="C5153"/>
      <c r="D5153"/>
      <c r="E5153" s="95"/>
      <c r="F5153" s="2"/>
      <c r="G5153" s="2"/>
      <c r="H5153" s="4"/>
    </row>
    <row r="5154" spans="2:8">
      <c r="B5154"/>
      <c r="C5154"/>
      <c r="D5154"/>
      <c r="E5154" s="95"/>
      <c r="F5154" s="2"/>
      <c r="G5154" s="2"/>
      <c r="H5154" s="4"/>
    </row>
    <row r="5155" spans="2:8">
      <c r="B5155"/>
      <c r="C5155"/>
      <c r="D5155"/>
      <c r="E5155" s="95"/>
      <c r="F5155" s="2"/>
      <c r="G5155" s="2"/>
      <c r="H5155" s="4"/>
    </row>
    <row r="5156" spans="2:8">
      <c r="B5156"/>
      <c r="C5156"/>
      <c r="D5156"/>
      <c r="E5156" s="95"/>
      <c r="F5156" s="2"/>
      <c r="G5156" s="2"/>
      <c r="H5156" s="4"/>
    </row>
    <row r="5157" spans="2:8">
      <c r="B5157"/>
      <c r="C5157"/>
      <c r="D5157"/>
      <c r="E5157" s="95"/>
      <c r="F5157" s="2"/>
      <c r="G5157" s="2"/>
      <c r="H5157" s="4"/>
    </row>
    <row r="5158" spans="2:8">
      <c r="B5158"/>
      <c r="C5158"/>
      <c r="D5158"/>
      <c r="E5158" s="95"/>
      <c r="F5158" s="2"/>
      <c r="G5158" s="2"/>
      <c r="H5158" s="4"/>
    </row>
    <row r="5159" spans="2:8">
      <c r="B5159"/>
      <c r="C5159"/>
      <c r="D5159"/>
      <c r="E5159" s="95"/>
      <c r="F5159" s="2"/>
      <c r="G5159" s="2"/>
      <c r="H5159" s="4"/>
    </row>
    <row r="5160" spans="2:8">
      <c r="B5160"/>
      <c r="C5160"/>
      <c r="D5160"/>
      <c r="E5160" s="95"/>
      <c r="F5160" s="14"/>
      <c r="G5160" s="14"/>
      <c r="H5160" s="25"/>
    </row>
    <row r="5161" spans="2:8">
      <c r="B5161"/>
      <c r="C5161"/>
      <c r="D5161"/>
      <c r="E5161" s="95"/>
      <c r="F5161" s="2"/>
      <c r="G5161" s="2"/>
      <c r="H5161" s="4"/>
    </row>
    <row r="5162" spans="2:8">
      <c r="B5162"/>
      <c r="C5162"/>
      <c r="D5162"/>
      <c r="E5162" s="95"/>
      <c r="F5162" s="2"/>
      <c r="G5162" s="2"/>
      <c r="H5162" s="4"/>
    </row>
    <row r="5163" spans="2:8">
      <c r="B5163"/>
      <c r="C5163"/>
      <c r="D5163"/>
      <c r="E5163" s="95"/>
      <c r="F5163" s="2"/>
      <c r="G5163" s="2"/>
      <c r="H5163" s="4"/>
    </row>
    <row r="5164" spans="2:8">
      <c r="B5164"/>
      <c r="C5164"/>
      <c r="D5164"/>
      <c r="E5164" s="95"/>
      <c r="F5164" s="2"/>
      <c r="G5164" s="2"/>
      <c r="H5164" s="4"/>
    </row>
    <row r="5165" spans="2:8">
      <c r="B5165"/>
      <c r="C5165"/>
      <c r="D5165"/>
      <c r="E5165" s="95"/>
      <c r="F5165" s="2"/>
      <c r="G5165" s="2"/>
      <c r="H5165" s="4"/>
    </row>
    <row r="5166" spans="2:8">
      <c r="B5166"/>
      <c r="C5166"/>
      <c r="D5166"/>
      <c r="E5166" s="95"/>
      <c r="F5166" s="2"/>
      <c r="G5166" s="2"/>
      <c r="H5166" s="4"/>
    </row>
    <row r="5167" spans="2:8">
      <c r="B5167"/>
      <c r="C5167"/>
      <c r="D5167"/>
      <c r="E5167" s="95"/>
      <c r="F5167" s="2"/>
      <c r="G5167" s="2"/>
      <c r="H5167" s="4"/>
    </row>
    <row r="5168" spans="2:8">
      <c r="B5168"/>
      <c r="C5168"/>
      <c r="D5168"/>
      <c r="E5168" s="95"/>
      <c r="F5168" s="2"/>
      <c r="G5168" s="2"/>
      <c r="H5168" s="4"/>
    </row>
    <row r="5169" spans="2:8">
      <c r="B5169"/>
      <c r="C5169"/>
      <c r="D5169"/>
      <c r="E5169" s="95"/>
      <c r="F5169" s="2"/>
      <c r="G5169" s="2"/>
      <c r="H5169" s="4"/>
    </row>
    <row r="5170" spans="2:8" ht="11.25" customHeight="1">
      <c r="B5170"/>
      <c r="C5170"/>
      <c r="D5170"/>
      <c r="E5170" s="95"/>
      <c r="F5170" s="2"/>
      <c r="G5170" s="2"/>
      <c r="H5170" s="2"/>
    </row>
    <row r="5171" spans="2:8">
      <c r="B5171"/>
      <c r="C5171"/>
      <c r="D5171"/>
      <c r="E5171" s="95"/>
      <c r="F5171" s="2"/>
      <c r="G5171" s="2"/>
      <c r="H5171" s="4"/>
    </row>
    <row r="5172" spans="2:8">
      <c r="B5172"/>
      <c r="C5172"/>
      <c r="D5172"/>
      <c r="E5172" s="95"/>
      <c r="F5172" s="17"/>
      <c r="G5172" s="17"/>
      <c r="H5172" s="21"/>
    </row>
    <row r="5173" spans="2:8">
      <c r="B5173"/>
      <c r="C5173"/>
      <c r="D5173"/>
      <c r="E5173" s="95"/>
      <c r="F5173" s="2"/>
      <c r="G5173" s="2"/>
      <c r="H5173" s="4"/>
    </row>
    <row r="5174" spans="2:8">
      <c r="B5174"/>
      <c r="C5174"/>
      <c r="D5174"/>
      <c r="E5174" s="95"/>
      <c r="F5174" s="2"/>
      <c r="G5174" s="2"/>
      <c r="H5174" s="4"/>
    </row>
    <row r="5175" spans="2:8">
      <c r="B5175"/>
      <c r="C5175"/>
      <c r="D5175"/>
      <c r="E5175" s="95"/>
      <c r="F5175" s="2"/>
      <c r="G5175" s="2"/>
      <c r="H5175" s="4"/>
    </row>
    <row r="5176" spans="2:8">
      <c r="B5176"/>
      <c r="C5176"/>
      <c r="D5176"/>
      <c r="E5176" s="95"/>
      <c r="F5176" s="2"/>
      <c r="G5176" s="2"/>
      <c r="H5176" s="4"/>
    </row>
    <row r="5177" spans="2:8">
      <c r="B5177"/>
      <c r="C5177"/>
      <c r="D5177"/>
      <c r="E5177" s="95"/>
      <c r="F5177" s="2"/>
      <c r="G5177" s="2"/>
      <c r="H5177" s="4"/>
    </row>
    <row r="5178" spans="2:8">
      <c r="B5178"/>
      <c r="C5178"/>
      <c r="D5178"/>
      <c r="E5178" s="95"/>
      <c r="F5178" s="2"/>
      <c r="G5178" s="2"/>
      <c r="H5178" s="4"/>
    </row>
    <row r="5179" spans="2:8">
      <c r="B5179"/>
      <c r="C5179"/>
      <c r="D5179"/>
      <c r="E5179" s="95"/>
      <c r="F5179" s="2"/>
      <c r="G5179" s="2"/>
      <c r="H5179" s="4"/>
    </row>
    <row r="5180" spans="2:8">
      <c r="B5180"/>
      <c r="C5180"/>
      <c r="D5180"/>
      <c r="E5180" s="95"/>
      <c r="F5180" s="14"/>
      <c r="G5180" s="14"/>
      <c r="H5180" s="25"/>
    </row>
    <row r="5181" spans="2:8">
      <c r="B5181"/>
      <c r="C5181"/>
      <c r="D5181"/>
      <c r="E5181" s="95"/>
      <c r="F5181" s="2"/>
      <c r="G5181" s="2"/>
      <c r="H5181" s="4"/>
    </row>
    <row r="5182" spans="2:8">
      <c r="B5182"/>
      <c r="C5182"/>
      <c r="D5182"/>
      <c r="E5182" s="95"/>
      <c r="F5182" s="2"/>
      <c r="G5182" s="2"/>
      <c r="H5182" s="4"/>
    </row>
    <row r="5183" spans="2:8">
      <c r="B5183"/>
      <c r="C5183"/>
      <c r="D5183"/>
      <c r="E5183" s="95"/>
      <c r="F5183" s="2"/>
      <c r="G5183" s="2"/>
      <c r="H5183" s="4"/>
    </row>
    <row r="5184" spans="2:8">
      <c r="B5184"/>
      <c r="C5184"/>
      <c r="D5184"/>
      <c r="E5184" s="95"/>
      <c r="F5184" s="2"/>
      <c r="G5184" s="2"/>
      <c r="H5184" s="4"/>
    </row>
    <row r="5185" spans="2:8">
      <c r="B5185"/>
      <c r="C5185"/>
      <c r="D5185"/>
      <c r="E5185" s="95"/>
      <c r="F5185" s="2"/>
      <c r="G5185" s="2"/>
      <c r="H5185" s="4"/>
    </row>
    <row r="5186" spans="2:8">
      <c r="B5186"/>
      <c r="C5186"/>
      <c r="D5186"/>
      <c r="E5186" s="95"/>
      <c r="F5186" s="2"/>
      <c r="G5186" s="2"/>
      <c r="H5186" s="4"/>
    </row>
    <row r="5187" spans="2:8">
      <c r="B5187"/>
      <c r="C5187"/>
      <c r="D5187"/>
      <c r="E5187" s="95"/>
      <c r="F5187" s="2"/>
      <c r="G5187" s="2"/>
      <c r="H5187" s="4"/>
    </row>
    <row r="5188" spans="2:8">
      <c r="B5188"/>
      <c r="C5188"/>
      <c r="D5188"/>
      <c r="E5188" s="95"/>
      <c r="F5188" s="2"/>
      <c r="G5188" s="2"/>
      <c r="H5188" s="4"/>
    </row>
    <row r="5189" spans="2:8">
      <c r="B5189"/>
      <c r="C5189"/>
      <c r="D5189"/>
      <c r="E5189" s="95"/>
      <c r="F5189" s="2"/>
      <c r="G5189" s="2"/>
      <c r="H5189" s="4"/>
    </row>
    <row r="5190" spans="2:8">
      <c r="B5190"/>
      <c r="C5190"/>
      <c r="D5190"/>
      <c r="E5190" s="95"/>
      <c r="F5190" s="2"/>
      <c r="G5190" s="2"/>
      <c r="H5190" s="4"/>
    </row>
    <row r="5191" spans="2:8">
      <c r="B5191"/>
      <c r="C5191"/>
      <c r="D5191"/>
      <c r="E5191" s="95"/>
      <c r="F5191" s="2"/>
      <c r="G5191" s="2"/>
      <c r="H5191" s="4"/>
    </row>
    <row r="5192" spans="2:8">
      <c r="B5192"/>
      <c r="C5192"/>
      <c r="D5192"/>
      <c r="E5192" s="95"/>
      <c r="F5192" s="2"/>
      <c r="G5192" s="2"/>
      <c r="H5192" s="4"/>
    </row>
    <row r="5193" spans="2:8">
      <c r="B5193"/>
      <c r="C5193"/>
      <c r="D5193"/>
      <c r="E5193" s="95"/>
      <c r="F5193" s="2"/>
      <c r="G5193" s="2"/>
      <c r="H5193" s="4"/>
    </row>
    <row r="5194" spans="2:8">
      <c r="B5194"/>
      <c r="C5194"/>
      <c r="D5194"/>
      <c r="E5194" s="95"/>
      <c r="F5194" s="2"/>
      <c r="G5194" s="2"/>
      <c r="H5194" s="4"/>
    </row>
    <row r="5195" spans="2:8">
      <c r="B5195"/>
      <c r="C5195"/>
      <c r="D5195"/>
      <c r="E5195" s="95"/>
      <c r="F5195" s="2"/>
      <c r="G5195" s="2"/>
      <c r="H5195" s="4"/>
    </row>
    <row r="5196" spans="2:8">
      <c r="B5196"/>
      <c r="C5196"/>
      <c r="D5196"/>
      <c r="E5196" s="95"/>
      <c r="F5196" s="2"/>
      <c r="G5196" s="2"/>
      <c r="H5196" s="4"/>
    </row>
    <row r="5197" spans="2:8">
      <c r="B5197"/>
      <c r="C5197"/>
      <c r="D5197"/>
      <c r="E5197" s="95"/>
      <c r="F5197" s="2"/>
      <c r="G5197" s="2"/>
      <c r="H5197" s="4"/>
    </row>
    <row r="5198" spans="2:8">
      <c r="B5198"/>
      <c r="C5198"/>
      <c r="D5198"/>
      <c r="E5198" s="95"/>
      <c r="F5198" s="2"/>
      <c r="G5198" s="2"/>
      <c r="H5198" s="4"/>
    </row>
    <row r="5199" spans="2:8">
      <c r="B5199"/>
      <c r="C5199"/>
      <c r="D5199"/>
      <c r="E5199" s="95"/>
      <c r="F5199" s="2"/>
      <c r="G5199" s="2"/>
      <c r="H5199" s="4"/>
    </row>
    <row r="5200" spans="2:8">
      <c r="B5200"/>
      <c r="C5200"/>
      <c r="D5200"/>
      <c r="E5200" s="95"/>
      <c r="F5200" s="2"/>
      <c r="G5200" s="2"/>
      <c r="H5200" s="4"/>
    </row>
    <row r="5201" spans="2:8">
      <c r="B5201"/>
      <c r="C5201"/>
      <c r="D5201"/>
      <c r="E5201" s="95"/>
      <c r="F5201" s="2"/>
      <c r="G5201" s="2"/>
      <c r="H5201" s="4"/>
    </row>
    <row r="5202" spans="2:8">
      <c r="B5202"/>
      <c r="C5202"/>
      <c r="D5202"/>
      <c r="E5202" s="95"/>
      <c r="F5202" s="2"/>
      <c r="G5202" s="2"/>
      <c r="H5202" s="4"/>
    </row>
    <row r="5203" spans="2:8">
      <c r="B5203"/>
      <c r="C5203"/>
      <c r="D5203"/>
      <c r="E5203" s="95"/>
      <c r="F5203" s="2"/>
      <c r="G5203" s="2"/>
      <c r="H5203" s="4"/>
    </row>
    <row r="5204" spans="2:8">
      <c r="B5204"/>
      <c r="C5204"/>
      <c r="D5204"/>
      <c r="E5204" s="95"/>
      <c r="F5204" s="2"/>
      <c r="G5204" s="2"/>
      <c r="H5204" s="4"/>
    </row>
    <row r="5205" spans="2:8">
      <c r="B5205"/>
      <c r="C5205"/>
      <c r="D5205"/>
      <c r="E5205" s="95"/>
      <c r="F5205" s="2"/>
      <c r="G5205" s="2"/>
      <c r="H5205" s="4"/>
    </row>
    <row r="5206" spans="2:8">
      <c r="B5206"/>
      <c r="C5206"/>
      <c r="D5206"/>
      <c r="E5206" s="95"/>
      <c r="F5206" s="2"/>
      <c r="G5206" s="2"/>
      <c r="H5206" s="4"/>
    </row>
    <row r="5207" spans="2:8">
      <c r="B5207"/>
      <c r="C5207"/>
      <c r="D5207"/>
      <c r="E5207" s="95"/>
      <c r="F5207" s="2"/>
      <c r="G5207" s="2"/>
      <c r="H5207" s="4"/>
    </row>
    <row r="5208" spans="2:8">
      <c r="B5208"/>
      <c r="C5208"/>
      <c r="D5208"/>
      <c r="E5208" s="95"/>
      <c r="F5208" s="2"/>
      <c r="G5208" s="2"/>
      <c r="H5208" s="2"/>
    </row>
    <row r="5209" spans="2:8">
      <c r="B5209"/>
      <c r="C5209"/>
      <c r="D5209"/>
      <c r="E5209" s="95"/>
      <c r="F5209" s="31"/>
      <c r="G5209" s="31"/>
      <c r="H5209" s="4"/>
    </row>
    <row r="5210" spans="2:8">
      <c r="B5210"/>
      <c r="C5210"/>
      <c r="D5210"/>
      <c r="E5210" s="95"/>
      <c r="F5210" s="2"/>
      <c r="G5210" s="2"/>
      <c r="H5210" s="4"/>
    </row>
    <row r="5211" spans="2:8">
      <c r="B5211"/>
      <c r="C5211"/>
      <c r="D5211"/>
      <c r="E5211" s="95"/>
      <c r="F5211" s="2"/>
      <c r="G5211" s="2"/>
      <c r="H5211" s="4"/>
    </row>
    <row r="5212" spans="2:8">
      <c r="B5212"/>
      <c r="C5212"/>
      <c r="D5212"/>
      <c r="E5212" s="95"/>
      <c r="F5212" s="2"/>
      <c r="G5212" s="2"/>
      <c r="H5212" s="4"/>
    </row>
    <row r="5213" spans="2:8">
      <c r="B5213"/>
      <c r="C5213"/>
      <c r="D5213"/>
      <c r="E5213" s="95"/>
      <c r="F5213" s="2"/>
      <c r="G5213" s="2"/>
      <c r="H5213" s="2"/>
    </row>
    <row r="5214" spans="2:8">
      <c r="B5214"/>
      <c r="C5214"/>
      <c r="D5214"/>
      <c r="E5214" s="95"/>
      <c r="F5214" s="2"/>
      <c r="G5214" s="2"/>
      <c r="H5214" s="4"/>
    </row>
    <row r="5215" spans="2:8">
      <c r="B5215"/>
      <c r="C5215"/>
      <c r="D5215"/>
      <c r="E5215" s="95"/>
      <c r="F5215" s="2"/>
      <c r="G5215" s="2"/>
      <c r="H5215" s="4"/>
    </row>
    <row r="5216" spans="2:8">
      <c r="B5216"/>
      <c r="C5216"/>
      <c r="D5216"/>
      <c r="E5216" s="95"/>
      <c r="F5216" s="2"/>
      <c r="G5216" s="2"/>
      <c r="H5216" s="4"/>
    </row>
    <row r="5217" spans="1:9">
      <c r="B5217"/>
      <c r="C5217"/>
      <c r="D5217"/>
      <c r="E5217" s="95"/>
      <c r="F5217" s="2"/>
      <c r="G5217" s="2"/>
      <c r="H5217" s="4"/>
    </row>
    <row r="5218" spans="1:9">
      <c r="B5218"/>
      <c r="C5218"/>
      <c r="D5218"/>
      <c r="E5218" s="95"/>
      <c r="F5218"/>
      <c r="G5218" s="30"/>
      <c r="H5218" s="4"/>
    </row>
    <row r="5219" spans="1:9">
      <c r="B5219" s="11"/>
      <c r="C5219" s="8"/>
      <c r="D5219" s="8"/>
      <c r="E5219" s="39"/>
      <c r="F5219" s="17"/>
      <c r="G5219" s="17"/>
      <c r="H5219" s="4"/>
      <c r="I5219" s="9"/>
    </row>
    <row r="5220" spans="1:9">
      <c r="A5220" s="9"/>
      <c r="B5220" s="11"/>
      <c r="C5220" s="8"/>
      <c r="D5220" s="8"/>
      <c r="E5220" s="39"/>
      <c r="F5220" s="17"/>
      <c r="G5220" s="17"/>
      <c r="H5220" s="4"/>
    </row>
    <row r="5221" spans="1:9">
      <c r="B5221"/>
      <c r="C5221"/>
      <c r="D5221"/>
      <c r="E5221" s="95"/>
      <c r="F5221"/>
      <c r="G5221"/>
      <c r="H5221" s="4"/>
    </row>
    <row r="5222" spans="1:9">
      <c r="A5222" s="9"/>
      <c r="B5222" s="11"/>
      <c r="C5222" s="8"/>
      <c r="D5222" s="8"/>
      <c r="E5222" s="39"/>
      <c r="F5222" s="17"/>
      <c r="G5222" s="17"/>
      <c r="H5222" s="4"/>
    </row>
    <row r="5223" spans="1:9">
      <c r="B5223"/>
      <c r="C5223"/>
      <c r="D5223"/>
      <c r="E5223" s="95"/>
      <c r="F5223" s="2"/>
      <c r="G5223" s="2"/>
      <c r="H5223" s="4"/>
    </row>
    <row r="5224" spans="1:9">
      <c r="B5224"/>
      <c r="C5224"/>
      <c r="D5224"/>
      <c r="E5224" s="95"/>
      <c r="F5224" s="2"/>
      <c r="G5224" s="2"/>
      <c r="H5224" s="4"/>
    </row>
    <row r="5225" spans="1:9">
      <c r="B5225"/>
      <c r="C5225"/>
      <c r="D5225"/>
      <c r="E5225" s="95"/>
      <c r="F5225"/>
      <c r="G5225" s="2"/>
      <c r="H5225" s="4"/>
    </row>
    <row r="5226" spans="1:9">
      <c r="B5226"/>
      <c r="C5226"/>
      <c r="D5226"/>
      <c r="E5226" s="95"/>
      <c r="F5226"/>
      <c r="G5226"/>
      <c r="H5226" s="4"/>
    </row>
    <row r="5227" spans="1:9">
      <c r="A5227" s="9"/>
      <c r="B5227" s="11"/>
      <c r="C5227" s="8"/>
      <c r="D5227" s="8"/>
      <c r="E5227" s="39"/>
      <c r="F5227" s="17"/>
      <c r="G5227" s="17"/>
      <c r="H5227" s="4"/>
    </row>
    <row r="5228" spans="1:9">
      <c r="B5228"/>
      <c r="C5228"/>
      <c r="D5228"/>
      <c r="E5228" s="95"/>
      <c r="F5228" s="2"/>
      <c r="G5228" s="2"/>
      <c r="H5228" s="4"/>
    </row>
    <row r="5229" spans="1:9">
      <c r="B5229"/>
      <c r="C5229"/>
      <c r="D5229"/>
      <c r="E5229" s="95"/>
      <c r="F5229" s="2"/>
      <c r="G5229" s="2"/>
      <c r="H5229" s="4"/>
    </row>
    <row r="5230" spans="1:9">
      <c r="B5230"/>
      <c r="C5230"/>
      <c r="D5230"/>
      <c r="E5230" s="95"/>
      <c r="F5230" s="2"/>
      <c r="G5230" s="2"/>
      <c r="H5230" s="4"/>
    </row>
    <row r="5231" spans="1:9">
      <c r="B5231" s="11"/>
      <c r="C5231" s="8"/>
      <c r="D5231" s="8"/>
      <c r="E5231" s="39"/>
      <c r="F5231" s="17"/>
      <c r="G5231" s="17"/>
      <c r="H5231" s="4"/>
      <c r="I5231" s="9"/>
    </row>
    <row r="5232" spans="1:9">
      <c r="B5232" s="11"/>
      <c r="C5232" s="8"/>
      <c r="D5232" s="8"/>
      <c r="E5232" s="39"/>
      <c r="F5232" s="17"/>
      <c r="G5232" s="17"/>
      <c r="H5232" s="4"/>
      <c r="I5232" s="9"/>
    </row>
    <row r="5233" spans="2:9">
      <c r="B5233"/>
      <c r="C5233"/>
      <c r="D5233"/>
      <c r="E5233" s="95"/>
      <c r="F5233"/>
      <c r="G5233" s="2"/>
      <c r="H5233" s="4"/>
    </row>
    <row r="5234" spans="2:9">
      <c r="B5234"/>
      <c r="C5234"/>
      <c r="D5234"/>
      <c r="E5234" s="95"/>
      <c r="F5234" s="2"/>
      <c r="G5234" s="2"/>
      <c r="H5234" s="4"/>
    </row>
    <row r="5235" spans="2:9">
      <c r="B5235"/>
      <c r="C5235"/>
      <c r="D5235"/>
      <c r="E5235" s="95"/>
      <c r="F5235"/>
      <c r="G5235"/>
      <c r="H5235" s="4"/>
    </row>
    <row r="5236" spans="2:9">
      <c r="B5236"/>
      <c r="C5236"/>
      <c r="D5236"/>
      <c r="E5236" s="95"/>
      <c r="F5236" s="2"/>
      <c r="G5236" s="2"/>
      <c r="H5236" s="4"/>
    </row>
    <row r="5237" spans="2:9">
      <c r="B5237"/>
      <c r="C5237"/>
      <c r="D5237"/>
      <c r="E5237" s="95"/>
      <c r="F5237" s="2"/>
      <c r="G5237" s="2"/>
      <c r="H5237" s="4"/>
    </row>
    <row r="5238" spans="2:9">
      <c r="B5238" s="11"/>
      <c r="C5238" s="8"/>
      <c r="D5238" s="8"/>
      <c r="E5238" s="39"/>
      <c r="F5238" s="17"/>
      <c r="G5238" s="17"/>
      <c r="H5238" s="4"/>
      <c r="I5238" s="9"/>
    </row>
    <row r="5239" spans="2:9">
      <c r="B5239"/>
      <c r="C5239"/>
      <c r="D5239"/>
      <c r="E5239" s="95"/>
      <c r="F5239" s="2"/>
      <c r="G5239" s="2"/>
      <c r="H5239" s="4"/>
    </row>
    <row r="5240" spans="2:9">
      <c r="B5240"/>
      <c r="C5240"/>
      <c r="D5240"/>
      <c r="E5240" s="95"/>
      <c r="F5240" s="2"/>
      <c r="G5240" s="2"/>
      <c r="H5240" s="4"/>
    </row>
    <row r="5241" spans="2:9">
      <c r="B5241"/>
      <c r="C5241"/>
      <c r="D5241"/>
      <c r="E5241" s="95"/>
      <c r="F5241" s="2"/>
      <c r="G5241" s="2"/>
      <c r="H5241" s="4"/>
    </row>
    <row r="5242" spans="2:9">
      <c r="B5242"/>
      <c r="C5242"/>
      <c r="D5242"/>
      <c r="E5242" s="95"/>
      <c r="F5242" s="2"/>
      <c r="G5242" s="2"/>
      <c r="H5242" s="4"/>
    </row>
    <row r="5243" spans="2:9">
      <c r="B5243"/>
      <c r="C5243"/>
      <c r="D5243"/>
      <c r="E5243" s="95"/>
      <c r="F5243"/>
      <c r="G5243"/>
      <c r="H5243" s="4"/>
    </row>
    <row r="5244" spans="2:9">
      <c r="B5244"/>
      <c r="C5244"/>
      <c r="D5244"/>
      <c r="E5244" s="95"/>
      <c r="F5244"/>
      <c r="G5244"/>
      <c r="H5244" s="4"/>
    </row>
    <row r="5245" spans="2:9">
      <c r="B5245"/>
      <c r="C5245"/>
      <c r="D5245"/>
      <c r="E5245" s="95"/>
      <c r="F5245" s="2"/>
      <c r="G5245" s="2"/>
      <c r="H5245" s="4"/>
    </row>
    <row r="5246" spans="2:9">
      <c r="B5246"/>
      <c r="C5246"/>
      <c r="D5246"/>
      <c r="E5246" s="95"/>
      <c r="F5246"/>
      <c r="G5246"/>
      <c r="H5246" s="4"/>
    </row>
    <row r="5247" spans="2:9">
      <c r="B5247"/>
      <c r="C5247"/>
      <c r="D5247"/>
      <c r="E5247" s="95"/>
      <c r="F5247" s="2"/>
      <c r="G5247" s="2"/>
      <c r="H5247" s="4"/>
    </row>
    <row r="5248" spans="2:9">
      <c r="B5248"/>
      <c r="C5248"/>
      <c r="D5248"/>
      <c r="E5248" s="95"/>
      <c r="F5248" s="2"/>
      <c r="G5248" s="2"/>
      <c r="H5248" s="4"/>
    </row>
    <row r="5249" spans="1:9">
      <c r="B5249"/>
      <c r="C5249"/>
      <c r="D5249"/>
      <c r="E5249" s="95"/>
      <c r="F5249" s="2"/>
      <c r="G5249" s="2"/>
      <c r="H5249" s="4"/>
    </row>
    <row r="5250" spans="1:9">
      <c r="B5250"/>
      <c r="C5250"/>
      <c r="D5250"/>
      <c r="E5250" s="95"/>
      <c r="F5250" s="2"/>
      <c r="G5250" s="2"/>
      <c r="H5250" s="2"/>
    </row>
    <row r="5251" spans="1:9">
      <c r="B5251"/>
      <c r="C5251"/>
      <c r="D5251"/>
      <c r="E5251" s="95"/>
      <c r="F5251" s="2"/>
      <c r="G5251" s="2"/>
      <c r="H5251" s="4"/>
    </row>
    <row r="5252" spans="1:9">
      <c r="B5252"/>
      <c r="C5252"/>
      <c r="D5252"/>
      <c r="E5252" s="95"/>
      <c r="F5252" s="2"/>
      <c r="G5252" s="2"/>
      <c r="H5252" s="4"/>
    </row>
    <row r="5253" spans="1:9">
      <c r="B5253" s="11"/>
      <c r="C5253" s="8"/>
      <c r="D5253" s="8"/>
      <c r="E5253" s="39"/>
      <c r="F5253" s="17"/>
      <c r="G5253" s="17"/>
      <c r="H5253" s="4"/>
      <c r="I5253" s="9"/>
    </row>
    <row r="5254" spans="1:9">
      <c r="B5254"/>
      <c r="C5254"/>
      <c r="D5254"/>
      <c r="E5254" s="95"/>
      <c r="F5254" s="2"/>
      <c r="G5254" s="2"/>
      <c r="H5254" s="4"/>
    </row>
    <row r="5255" spans="1:9">
      <c r="B5255"/>
      <c r="C5255"/>
      <c r="D5255"/>
      <c r="E5255" s="95"/>
      <c r="F5255" s="2"/>
      <c r="G5255" s="2"/>
      <c r="H5255" s="4"/>
    </row>
    <row r="5256" spans="1:9">
      <c r="B5256"/>
      <c r="C5256"/>
      <c r="D5256"/>
      <c r="E5256" s="95"/>
      <c r="F5256" s="2"/>
      <c r="G5256" s="2"/>
      <c r="H5256" s="4"/>
    </row>
    <row r="5257" spans="1:9">
      <c r="B5257"/>
      <c r="C5257"/>
      <c r="D5257"/>
      <c r="E5257" s="95"/>
      <c r="F5257"/>
      <c r="G5257"/>
      <c r="H5257" s="4"/>
    </row>
    <row r="5258" spans="1:9">
      <c r="B5258"/>
      <c r="C5258"/>
      <c r="D5258"/>
      <c r="E5258" s="95"/>
      <c r="F5258"/>
      <c r="G5258"/>
      <c r="H5258" s="4"/>
    </row>
    <row r="5259" spans="1:9">
      <c r="B5259"/>
      <c r="C5259"/>
      <c r="D5259"/>
      <c r="E5259" s="95"/>
      <c r="F5259" s="2"/>
      <c r="G5259" s="2"/>
      <c r="H5259" s="4"/>
    </row>
    <row r="5260" spans="1:9">
      <c r="B5260"/>
      <c r="C5260"/>
      <c r="D5260"/>
      <c r="E5260" s="95"/>
      <c r="F5260" s="2"/>
      <c r="G5260" s="2"/>
      <c r="H5260" s="4"/>
    </row>
    <row r="5261" spans="1:9">
      <c r="B5261"/>
      <c r="C5261"/>
      <c r="D5261"/>
      <c r="E5261" s="95"/>
      <c r="F5261" s="2"/>
      <c r="G5261" s="2"/>
      <c r="H5261" s="4"/>
    </row>
    <row r="5262" spans="1:9">
      <c r="B5262"/>
      <c r="C5262"/>
      <c r="D5262"/>
      <c r="E5262" s="95"/>
      <c r="F5262" s="2"/>
      <c r="G5262" s="2"/>
      <c r="H5262" s="4"/>
    </row>
    <row r="5263" spans="1:9">
      <c r="A5263" s="9"/>
      <c r="B5263" s="11"/>
      <c r="C5263" s="8"/>
      <c r="D5263" s="8"/>
      <c r="E5263" s="39"/>
      <c r="F5263" s="17"/>
      <c r="G5263" s="17"/>
      <c r="H5263" s="4"/>
    </row>
    <row r="5264" spans="1:9">
      <c r="B5264"/>
      <c r="C5264"/>
      <c r="D5264"/>
      <c r="E5264" s="95"/>
      <c r="F5264" s="2"/>
      <c r="G5264" s="2"/>
      <c r="H5264" s="4"/>
    </row>
    <row r="5265" spans="1:8">
      <c r="B5265"/>
      <c r="C5265"/>
      <c r="D5265"/>
      <c r="E5265" s="95"/>
      <c r="F5265" s="2"/>
      <c r="G5265" s="2"/>
      <c r="H5265" s="4"/>
    </row>
    <row r="5266" spans="1:8">
      <c r="A5266" s="9"/>
      <c r="B5266" s="11"/>
      <c r="C5266" s="8"/>
      <c r="D5266" s="8"/>
      <c r="E5266" s="39"/>
      <c r="F5266" s="17"/>
      <c r="G5266" s="17"/>
      <c r="H5266" s="4"/>
    </row>
    <row r="5267" spans="1:8">
      <c r="B5267"/>
      <c r="C5267"/>
      <c r="D5267"/>
      <c r="E5267" s="95"/>
      <c r="F5267" s="2"/>
      <c r="G5267" s="2"/>
      <c r="H5267" s="4"/>
    </row>
    <row r="5268" spans="1:8">
      <c r="B5268"/>
      <c r="C5268"/>
      <c r="D5268"/>
      <c r="E5268" s="95"/>
      <c r="F5268"/>
      <c r="G5268"/>
      <c r="H5268" s="4"/>
    </row>
    <row r="5269" spans="1:8">
      <c r="B5269"/>
      <c r="C5269"/>
      <c r="D5269"/>
      <c r="E5269" s="95"/>
      <c r="F5269" s="2"/>
      <c r="G5269" s="2"/>
      <c r="H5269" s="4"/>
    </row>
    <row r="5270" spans="1:8">
      <c r="B5270"/>
      <c r="C5270"/>
      <c r="D5270"/>
      <c r="E5270" s="95"/>
      <c r="F5270" s="2"/>
      <c r="G5270" s="2"/>
      <c r="H5270" s="4"/>
    </row>
    <row r="5271" spans="1:8">
      <c r="B5271"/>
      <c r="C5271"/>
      <c r="D5271"/>
      <c r="E5271" s="95"/>
      <c r="F5271" s="2"/>
      <c r="G5271" s="2"/>
      <c r="H5271" s="4"/>
    </row>
    <row r="5272" spans="1:8">
      <c r="B5272"/>
      <c r="C5272"/>
      <c r="D5272"/>
      <c r="E5272" s="95"/>
      <c r="F5272" s="2"/>
      <c r="G5272" s="2"/>
      <c r="H5272" s="4"/>
    </row>
    <row r="5273" spans="1:8">
      <c r="B5273"/>
      <c r="C5273"/>
      <c r="D5273"/>
      <c r="E5273" s="95"/>
      <c r="F5273" s="2"/>
      <c r="G5273" s="2"/>
      <c r="H5273" s="4"/>
    </row>
    <row r="5274" spans="1:8">
      <c r="B5274"/>
      <c r="C5274"/>
      <c r="D5274"/>
      <c r="E5274" s="95"/>
      <c r="F5274"/>
      <c r="G5274"/>
      <c r="H5274" s="4"/>
    </row>
    <row r="5275" spans="1:8">
      <c r="B5275"/>
      <c r="C5275"/>
      <c r="D5275"/>
      <c r="E5275" s="95"/>
      <c r="F5275"/>
      <c r="G5275"/>
      <c r="H5275" s="4"/>
    </row>
    <row r="5276" spans="1:8">
      <c r="B5276"/>
      <c r="C5276"/>
      <c r="D5276"/>
      <c r="E5276" s="95"/>
      <c r="F5276" s="2"/>
      <c r="G5276" s="2"/>
      <c r="H5276" s="4"/>
    </row>
    <row r="5277" spans="1:8">
      <c r="B5277"/>
      <c r="C5277"/>
      <c r="D5277"/>
      <c r="E5277" s="95"/>
      <c r="F5277" s="2"/>
      <c r="G5277" s="2"/>
      <c r="H5277" s="4"/>
    </row>
    <row r="5278" spans="1:8">
      <c r="B5278"/>
      <c r="C5278"/>
      <c r="D5278"/>
      <c r="E5278" s="95"/>
      <c r="F5278" s="2"/>
      <c r="G5278" s="30"/>
      <c r="H5278" s="4"/>
    </row>
    <row r="5279" spans="1:8">
      <c r="B5279"/>
      <c r="C5279"/>
      <c r="D5279"/>
      <c r="E5279" s="95"/>
      <c r="F5279"/>
      <c r="G5279"/>
      <c r="H5279" s="4"/>
    </row>
    <row r="5280" spans="1:8">
      <c r="B5280"/>
      <c r="C5280"/>
      <c r="D5280"/>
      <c r="E5280" s="95"/>
      <c r="F5280" s="2"/>
      <c r="G5280" s="2"/>
      <c r="H5280" s="4"/>
    </row>
    <row r="5281" spans="1:8">
      <c r="B5281"/>
      <c r="C5281"/>
      <c r="D5281"/>
      <c r="E5281" s="95"/>
      <c r="F5281" s="2"/>
      <c r="G5281" s="2"/>
      <c r="H5281" s="4"/>
    </row>
    <row r="5282" spans="1:8">
      <c r="B5282"/>
      <c r="C5282"/>
      <c r="D5282"/>
      <c r="E5282" s="95"/>
      <c r="F5282" s="2"/>
      <c r="G5282" s="2"/>
      <c r="H5282" s="4"/>
    </row>
    <row r="5283" spans="1:8">
      <c r="B5283"/>
      <c r="C5283"/>
      <c r="D5283"/>
      <c r="E5283" s="95"/>
      <c r="F5283" s="2"/>
      <c r="G5283" s="2"/>
      <c r="H5283" s="4"/>
    </row>
    <row r="5284" spans="1:8">
      <c r="B5284"/>
      <c r="C5284"/>
      <c r="D5284"/>
      <c r="E5284" s="95"/>
      <c r="F5284"/>
      <c r="G5284" s="2"/>
      <c r="H5284" s="4"/>
    </row>
    <row r="5285" spans="1:8">
      <c r="B5285"/>
      <c r="C5285"/>
      <c r="D5285"/>
      <c r="E5285" s="95"/>
      <c r="F5285" s="2"/>
      <c r="G5285" s="2"/>
      <c r="H5285" s="4"/>
    </row>
    <row r="5286" spans="1:8">
      <c r="B5286"/>
      <c r="C5286"/>
      <c r="D5286"/>
      <c r="E5286" s="95"/>
      <c r="F5286" s="2"/>
      <c r="G5286" s="2"/>
      <c r="H5286" s="4"/>
    </row>
    <row r="5287" spans="1:8">
      <c r="B5287"/>
      <c r="C5287"/>
      <c r="D5287"/>
      <c r="E5287" s="95"/>
      <c r="F5287" s="2"/>
      <c r="G5287" s="2"/>
      <c r="H5287" s="4"/>
    </row>
    <row r="5288" spans="1:8">
      <c r="B5288"/>
      <c r="C5288"/>
      <c r="D5288"/>
      <c r="E5288" s="95"/>
      <c r="F5288" s="2"/>
      <c r="G5288" s="2"/>
      <c r="H5288" s="4"/>
    </row>
    <row r="5289" spans="1:8">
      <c r="B5289"/>
      <c r="C5289"/>
      <c r="D5289"/>
      <c r="E5289" s="95"/>
      <c r="F5289" s="2"/>
      <c r="G5289" s="2"/>
      <c r="H5289" s="4"/>
    </row>
    <row r="5290" spans="1:8">
      <c r="B5290"/>
      <c r="C5290"/>
      <c r="D5290"/>
      <c r="E5290" s="95"/>
      <c r="F5290" s="2"/>
      <c r="G5290" s="2"/>
      <c r="H5290" s="4"/>
    </row>
    <row r="5291" spans="1:8">
      <c r="B5291"/>
      <c r="C5291"/>
      <c r="D5291"/>
      <c r="E5291" s="95"/>
      <c r="F5291"/>
      <c r="G5291"/>
      <c r="H5291" s="4"/>
    </row>
    <row r="5292" spans="1:8">
      <c r="B5292"/>
      <c r="C5292"/>
      <c r="D5292"/>
      <c r="E5292" s="95"/>
      <c r="F5292" s="2"/>
      <c r="G5292" s="2"/>
      <c r="H5292" s="4"/>
    </row>
    <row r="5293" spans="1:8">
      <c r="A5293" s="9"/>
      <c r="B5293" s="11"/>
      <c r="C5293" s="8"/>
      <c r="D5293" s="8"/>
      <c r="E5293" s="39"/>
      <c r="F5293" s="17"/>
      <c r="G5293" s="17"/>
      <c r="H5293" s="4"/>
    </row>
    <row r="5294" spans="1:8">
      <c r="B5294"/>
      <c r="C5294"/>
      <c r="D5294"/>
      <c r="E5294" s="95"/>
      <c r="F5294" s="2"/>
      <c r="G5294" s="2"/>
      <c r="H5294" s="4"/>
    </row>
    <row r="5295" spans="1:8">
      <c r="B5295"/>
      <c r="C5295"/>
      <c r="D5295"/>
      <c r="E5295" s="95"/>
      <c r="F5295" s="2"/>
      <c r="G5295" s="2"/>
      <c r="H5295" s="4"/>
    </row>
    <row r="5296" spans="1:8">
      <c r="B5296"/>
      <c r="C5296"/>
      <c r="D5296"/>
      <c r="E5296" s="95"/>
      <c r="F5296" s="2"/>
      <c r="G5296" s="2"/>
      <c r="H5296" s="4"/>
    </row>
    <row r="5297" spans="2:8">
      <c r="B5297"/>
      <c r="C5297"/>
      <c r="D5297"/>
      <c r="E5297" s="95"/>
      <c r="F5297" s="2"/>
      <c r="G5297" s="2"/>
      <c r="H5297" s="4"/>
    </row>
    <row r="5298" spans="2:8">
      <c r="B5298"/>
      <c r="C5298"/>
      <c r="D5298"/>
      <c r="E5298" s="95"/>
      <c r="F5298" s="2"/>
      <c r="G5298" s="2"/>
      <c r="H5298" s="4"/>
    </row>
    <row r="5299" spans="2:8">
      <c r="B5299"/>
      <c r="C5299"/>
      <c r="D5299"/>
      <c r="E5299" s="95"/>
      <c r="F5299" s="30"/>
      <c r="G5299" s="30"/>
      <c r="H5299" s="4"/>
    </row>
    <row r="5300" spans="2:8">
      <c r="B5300"/>
      <c r="C5300"/>
      <c r="D5300"/>
      <c r="E5300" s="95"/>
      <c r="F5300" s="2"/>
      <c r="G5300" s="2"/>
      <c r="H5300" s="4"/>
    </row>
    <row r="5301" spans="2:8">
      <c r="B5301"/>
      <c r="C5301"/>
      <c r="D5301"/>
      <c r="E5301" s="95"/>
      <c r="F5301" s="2"/>
      <c r="G5301" s="2"/>
      <c r="H5301" s="4"/>
    </row>
    <row r="5302" spans="2:8">
      <c r="B5302"/>
      <c r="C5302"/>
      <c r="D5302"/>
      <c r="E5302" s="95"/>
      <c r="F5302" s="2"/>
      <c r="G5302" s="2"/>
      <c r="H5302" s="4"/>
    </row>
    <row r="5303" spans="2:8" ht="13.5" customHeight="1">
      <c r="B5303"/>
      <c r="C5303"/>
      <c r="D5303"/>
      <c r="E5303" s="95"/>
      <c r="F5303" s="2"/>
      <c r="G5303" s="2"/>
      <c r="H5303" s="4"/>
    </row>
    <row r="5304" spans="2:8">
      <c r="B5304"/>
      <c r="C5304"/>
      <c r="D5304"/>
      <c r="E5304" s="95"/>
      <c r="F5304" s="2"/>
      <c r="G5304" s="2"/>
      <c r="H5304" s="4"/>
    </row>
    <row r="5305" spans="2:8">
      <c r="B5305"/>
      <c r="C5305"/>
      <c r="D5305"/>
      <c r="E5305" s="95"/>
      <c r="F5305" s="2"/>
      <c r="G5305" s="2"/>
      <c r="H5305" s="4"/>
    </row>
    <row r="5306" spans="2:8">
      <c r="B5306"/>
      <c r="C5306"/>
      <c r="D5306"/>
      <c r="E5306" s="95"/>
      <c r="F5306" s="2"/>
      <c r="G5306" s="2"/>
      <c r="H5306" s="4"/>
    </row>
    <row r="5307" spans="2:8">
      <c r="B5307"/>
      <c r="C5307"/>
      <c r="D5307"/>
      <c r="E5307" s="95"/>
      <c r="F5307"/>
      <c r="G5307"/>
      <c r="H5307" s="4"/>
    </row>
    <row r="5308" spans="2:8">
      <c r="B5308"/>
      <c r="C5308"/>
      <c r="D5308"/>
      <c r="E5308" s="95"/>
      <c r="F5308" s="2"/>
      <c r="G5308" s="2"/>
      <c r="H5308" s="4"/>
    </row>
    <row r="5309" spans="2:8">
      <c r="B5309"/>
      <c r="C5309"/>
      <c r="D5309"/>
      <c r="E5309" s="95"/>
      <c r="F5309"/>
      <c r="G5309"/>
      <c r="H5309" s="4"/>
    </row>
    <row r="5310" spans="2:8">
      <c r="B5310"/>
      <c r="C5310"/>
      <c r="D5310"/>
      <c r="E5310" s="95"/>
      <c r="F5310" s="2"/>
      <c r="G5310" s="2"/>
      <c r="H5310" s="4"/>
    </row>
    <row r="5311" spans="2:8">
      <c r="B5311"/>
      <c r="C5311"/>
      <c r="D5311"/>
      <c r="E5311" s="95"/>
      <c r="F5311" s="2"/>
      <c r="G5311" s="2"/>
      <c r="H5311" s="4"/>
    </row>
    <row r="5312" spans="2:8">
      <c r="B5312"/>
      <c r="C5312"/>
      <c r="D5312"/>
      <c r="E5312" s="95"/>
      <c r="F5312" s="2"/>
      <c r="G5312" s="2"/>
      <c r="H5312" s="4"/>
    </row>
    <row r="5313" spans="2:9">
      <c r="B5313"/>
      <c r="C5313"/>
      <c r="D5313"/>
      <c r="E5313" s="95"/>
      <c r="F5313" s="2"/>
      <c r="G5313" s="2"/>
      <c r="H5313" s="4"/>
    </row>
    <row r="5314" spans="2:9">
      <c r="B5314"/>
      <c r="C5314"/>
      <c r="D5314"/>
      <c r="E5314" s="95"/>
      <c r="F5314" s="2"/>
      <c r="G5314" s="2"/>
      <c r="H5314" s="4"/>
    </row>
    <row r="5315" spans="2:9">
      <c r="B5315"/>
      <c r="C5315"/>
      <c r="D5315"/>
      <c r="E5315" s="95"/>
      <c r="F5315" s="2"/>
      <c r="G5315" s="2"/>
      <c r="H5315" s="4"/>
    </row>
    <row r="5316" spans="2:9">
      <c r="B5316" s="11"/>
      <c r="C5316" s="8"/>
      <c r="D5316" s="8"/>
      <c r="E5316" s="39"/>
      <c r="F5316" s="17"/>
      <c r="G5316" s="17"/>
      <c r="H5316" s="4"/>
      <c r="I5316" s="9"/>
    </row>
    <row r="5317" spans="2:9">
      <c r="B5317"/>
      <c r="C5317"/>
      <c r="D5317"/>
      <c r="E5317" s="95"/>
      <c r="F5317" s="2"/>
      <c r="G5317" s="2"/>
      <c r="H5317" s="4"/>
    </row>
    <row r="5318" spans="2:9">
      <c r="B5318" s="11"/>
      <c r="C5318" s="8"/>
      <c r="D5318" s="8"/>
      <c r="E5318" s="39"/>
      <c r="F5318" s="17"/>
      <c r="G5318" s="17"/>
      <c r="H5318" s="4"/>
      <c r="I5318" s="9"/>
    </row>
    <row r="5319" spans="2:9">
      <c r="B5319"/>
      <c r="C5319"/>
      <c r="D5319"/>
      <c r="E5319" s="95"/>
      <c r="F5319" s="2"/>
      <c r="G5319" s="2"/>
      <c r="H5319" s="4"/>
    </row>
    <row r="5320" spans="2:9">
      <c r="B5320"/>
      <c r="C5320"/>
      <c r="D5320"/>
      <c r="E5320" s="95"/>
      <c r="F5320" s="2"/>
      <c r="G5320" s="2"/>
      <c r="H5320" s="4"/>
    </row>
    <row r="5321" spans="2:9">
      <c r="B5321"/>
      <c r="C5321"/>
      <c r="D5321"/>
      <c r="E5321" s="95"/>
      <c r="F5321"/>
      <c r="G5321" s="2"/>
      <c r="H5321" s="4"/>
    </row>
    <row r="5322" spans="2:9">
      <c r="B5322"/>
      <c r="C5322"/>
      <c r="D5322"/>
      <c r="E5322" s="95"/>
      <c r="F5322" s="2"/>
      <c r="G5322" s="2"/>
      <c r="H5322" s="4"/>
    </row>
    <row r="5323" spans="2:9">
      <c r="B5323"/>
      <c r="C5323"/>
      <c r="D5323"/>
      <c r="E5323" s="95"/>
      <c r="F5323" s="2"/>
      <c r="G5323" s="2"/>
      <c r="H5323" s="4"/>
    </row>
    <row r="5324" spans="2:9">
      <c r="B5324" s="11"/>
      <c r="C5324" s="8"/>
      <c r="D5324" s="8"/>
      <c r="E5324" s="39"/>
      <c r="F5324" s="17"/>
      <c r="G5324" s="17"/>
      <c r="H5324" s="4"/>
      <c r="I5324" s="9"/>
    </row>
    <row r="5325" spans="2:9">
      <c r="B5325"/>
      <c r="C5325"/>
      <c r="D5325"/>
      <c r="E5325" s="95"/>
      <c r="F5325" s="2"/>
      <c r="G5325" s="2"/>
      <c r="H5325" s="4"/>
    </row>
    <row r="5326" spans="2:9">
      <c r="B5326"/>
      <c r="C5326"/>
      <c r="D5326"/>
      <c r="E5326" s="95"/>
      <c r="F5326" s="2"/>
      <c r="G5326" s="2"/>
      <c r="H5326" s="4"/>
    </row>
    <row r="5327" spans="2:9">
      <c r="B5327" s="11"/>
      <c r="C5327" s="8"/>
      <c r="D5327" s="8"/>
      <c r="E5327" s="39"/>
      <c r="F5327" s="17"/>
      <c r="G5327" s="17"/>
      <c r="H5327" s="4"/>
      <c r="I5327" s="9"/>
    </row>
    <row r="5328" spans="2:9">
      <c r="B5328"/>
      <c r="C5328"/>
      <c r="D5328"/>
      <c r="E5328" s="95"/>
      <c r="F5328" s="2"/>
      <c r="G5328" s="2"/>
      <c r="H5328" s="4"/>
    </row>
    <row r="5329" spans="1:8">
      <c r="A5329" s="9"/>
      <c r="B5329" s="11"/>
      <c r="C5329" s="8"/>
      <c r="D5329" s="8"/>
      <c r="E5329" s="39"/>
      <c r="F5329" s="17"/>
      <c r="G5329" s="17"/>
      <c r="H5329" s="4"/>
    </row>
    <row r="5330" spans="1:8">
      <c r="B5330"/>
      <c r="C5330"/>
      <c r="D5330"/>
      <c r="E5330" s="95"/>
      <c r="F5330" s="2"/>
      <c r="G5330" s="2"/>
      <c r="H5330" s="4"/>
    </row>
    <row r="5331" spans="1:8">
      <c r="B5331"/>
      <c r="C5331"/>
      <c r="D5331"/>
      <c r="E5331" s="95"/>
      <c r="F5331" s="2"/>
      <c r="G5331" s="2"/>
      <c r="H5331" s="4"/>
    </row>
    <row r="5332" spans="1:8">
      <c r="B5332"/>
      <c r="C5332"/>
      <c r="D5332"/>
      <c r="E5332" s="95"/>
      <c r="F5332"/>
      <c r="G5332"/>
      <c r="H5332" s="4"/>
    </row>
    <row r="5333" spans="1:8">
      <c r="B5333"/>
      <c r="C5333"/>
      <c r="D5333"/>
      <c r="E5333" s="95"/>
      <c r="F5333" s="2"/>
      <c r="G5333" s="2"/>
      <c r="H5333" s="4"/>
    </row>
    <row r="5334" spans="1:8">
      <c r="A5334" s="9"/>
      <c r="B5334" s="11"/>
      <c r="C5334" s="8"/>
      <c r="D5334" s="8"/>
      <c r="E5334" s="39"/>
      <c r="F5334" s="17"/>
      <c r="G5334" s="17"/>
      <c r="H5334" s="4"/>
    </row>
    <row r="5335" spans="1:8">
      <c r="B5335"/>
      <c r="C5335"/>
      <c r="D5335"/>
      <c r="E5335" s="95"/>
      <c r="F5335" s="2"/>
      <c r="G5335" s="2"/>
      <c r="H5335" s="4"/>
    </row>
    <row r="5336" spans="1:8">
      <c r="B5336"/>
      <c r="C5336"/>
      <c r="D5336"/>
      <c r="E5336" s="95"/>
      <c r="F5336" s="2"/>
      <c r="G5336" s="2"/>
      <c r="H5336" s="4"/>
    </row>
    <row r="5337" spans="1:8">
      <c r="B5337"/>
      <c r="C5337"/>
      <c r="D5337"/>
      <c r="E5337" s="95"/>
      <c r="F5337" s="2"/>
      <c r="G5337" s="2"/>
      <c r="H5337" s="4"/>
    </row>
    <row r="5338" spans="1:8">
      <c r="B5338"/>
      <c r="C5338"/>
      <c r="D5338"/>
      <c r="E5338" s="95"/>
      <c r="F5338"/>
      <c r="G5338"/>
      <c r="H5338" s="4"/>
    </row>
    <row r="5339" spans="1:8">
      <c r="B5339"/>
      <c r="C5339"/>
      <c r="D5339"/>
      <c r="E5339" s="95"/>
      <c r="F5339" s="2"/>
      <c r="G5339"/>
      <c r="H5339" s="4"/>
    </row>
    <row r="5340" spans="1:8">
      <c r="B5340"/>
      <c r="C5340"/>
      <c r="D5340"/>
      <c r="E5340" s="95"/>
      <c r="F5340" s="2"/>
      <c r="G5340" s="2"/>
      <c r="H5340" s="4"/>
    </row>
    <row r="5341" spans="1:8">
      <c r="B5341"/>
      <c r="C5341"/>
      <c r="D5341"/>
      <c r="E5341" s="95"/>
      <c r="F5341" s="2"/>
      <c r="G5341" s="2"/>
      <c r="H5341" s="4"/>
    </row>
    <row r="5342" spans="1:8">
      <c r="B5342"/>
      <c r="C5342"/>
      <c r="D5342"/>
      <c r="E5342" s="95"/>
      <c r="F5342"/>
      <c r="G5342"/>
      <c r="H5342" s="4"/>
    </row>
    <row r="5343" spans="1:8">
      <c r="B5343"/>
      <c r="C5343"/>
      <c r="D5343"/>
      <c r="E5343" s="95"/>
      <c r="F5343"/>
      <c r="G5343"/>
      <c r="H5343" s="4"/>
    </row>
    <row r="5344" spans="1:8">
      <c r="B5344"/>
      <c r="C5344"/>
      <c r="D5344"/>
      <c r="E5344" s="95"/>
      <c r="F5344"/>
      <c r="G5344"/>
      <c r="H5344" s="4"/>
    </row>
    <row r="5345" spans="1:9">
      <c r="A5345" s="9"/>
      <c r="B5345" s="11"/>
      <c r="C5345" s="8"/>
      <c r="D5345" s="8"/>
      <c r="E5345" s="39"/>
      <c r="F5345" s="17"/>
      <c r="G5345" s="17"/>
      <c r="H5345" s="4"/>
    </row>
    <row r="5346" spans="1:9">
      <c r="B5346"/>
      <c r="C5346"/>
      <c r="D5346"/>
      <c r="E5346" s="95"/>
      <c r="F5346" s="2"/>
      <c r="G5346" s="2"/>
      <c r="H5346" s="4"/>
    </row>
    <row r="5347" spans="1:9">
      <c r="B5347"/>
      <c r="C5347"/>
      <c r="D5347"/>
      <c r="E5347" s="95"/>
      <c r="F5347" s="2"/>
      <c r="G5347" s="2"/>
      <c r="H5347" s="4"/>
    </row>
    <row r="5348" spans="1:9">
      <c r="B5348" s="11"/>
      <c r="C5348" s="8"/>
      <c r="D5348" s="8"/>
      <c r="E5348" s="39"/>
      <c r="F5348" s="17"/>
      <c r="G5348" s="17"/>
      <c r="H5348" s="4"/>
      <c r="I5348" s="9"/>
    </row>
    <row r="5349" spans="1:9">
      <c r="B5349"/>
      <c r="C5349"/>
      <c r="D5349"/>
      <c r="E5349" s="95"/>
      <c r="F5349" s="31"/>
      <c r="G5349" s="31"/>
      <c r="H5349" s="4"/>
    </row>
    <row r="5350" spans="1:9">
      <c r="B5350"/>
      <c r="C5350"/>
      <c r="D5350"/>
      <c r="E5350" s="95"/>
      <c r="F5350" s="2"/>
      <c r="G5350" s="2"/>
      <c r="H5350" s="4"/>
    </row>
    <row r="5351" spans="1:9">
      <c r="B5351"/>
      <c r="C5351"/>
      <c r="D5351"/>
      <c r="E5351" s="95"/>
      <c r="F5351" s="2"/>
      <c r="G5351" s="2"/>
      <c r="H5351" s="4"/>
    </row>
    <row r="5352" spans="1:9">
      <c r="B5352" s="11"/>
      <c r="C5352" s="8"/>
      <c r="D5352" s="8"/>
      <c r="E5352" s="39"/>
      <c r="F5352" s="17"/>
      <c r="G5352" s="17"/>
      <c r="H5352" s="4"/>
      <c r="I5352" s="9"/>
    </row>
    <row r="5353" spans="1:9">
      <c r="B5353"/>
      <c r="C5353"/>
      <c r="D5353"/>
      <c r="E5353" s="95"/>
      <c r="F5353" s="2"/>
      <c r="G5353" s="2"/>
      <c r="H5353" s="4"/>
    </row>
    <row r="5354" spans="1:9">
      <c r="B5354"/>
      <c r="C5354"/>
      <c r="D5354"/>
      <c r="E5354" s="95"/>
      <c r="F5354" s="2"/>
      <c r="G5354" s="2"/>
      <c r="H5354" s="4"/>
    </row>
    <row r="5355" spans="1:9">
      <c r="B5355"/>
      <c r="C5355"/>
      <c r="D5355"/>
      <c r="E5355" s="95"/>
      <c r="F5355" s="2"/>
      <c r="G5355" s="2"/>
      <c r="H5355" s="4"/>
    </row>
    <row r="5356" spans="1:9">
      <c r="B5356"/>
      <c r="C5356"/>
      <c r="D5356"/>
      <c r="E5356" s="95"/>
      <c r="F5356" s="2"/>
      <c r="G5356" s="2"/>
      <c r="H5356" s="4"/>
    </row>
    <row r="5357" spans="1:9">
      <c r="B5357"/>
      <c r="C5357"/>
      <c r="D5357"/>
      <c r="E5357" s="95"/>
      <c r="F5357" s="2"/>
      <c r="G5357" s="2"/>
      <c r="H5357" s="4"/>
    </row>
    <row r="5358" spans="1:9">
      <c r="B5358"/>
      <c r="C5358"/>
      <c r="D5358"/>
      <c r="E5358" s="95"/>
      <c r="F5358"/>
      <c r="G5358"/>
      <c r="H5358" s="4"/>
    </row>
    <row r="5359" spans="1:9">
      <c r="B5359"/>
      <c r="C5359"/>
      <c r="D5359"/>
      <c r="E5359" s="95"/>
      <c r="F5359" s="2"/>
      <c r="G5359" s="2"/>
      <c r="H5359" s="4"/>
    </row>
    <row r="5360" spans="1:9">
      <c r="B5360"/>
      <c r="C5360"/>
      <c r="D5360"/>
      <c r="E5360" s="95"/>
      <c r="F5360"/>
      <c r="G5360" s="2"/>
      <c r="H5360" s="4"/>
    </row>
    <row r="5361" spans="2:9">
      <c r="B5361"/>
      <c r="C5361"/>
      <c r="D5361"/>
      <c r="E5361" s="95"/>
      <c r="F5361" s="2"/>
      <c r="G5361" s="2"/>
      <c r="H5361" s="4"/>
    </row>
    <row r="5362" spans="2:9">
      <c r="B5362"/>
      <c r="C5362"/>
      <c r="D5362"/>
      <c r="E5362" s="95"/>
      <c r="F5362"/>
      <c r="G5362"/>
      <c r="H5362" s="4"/>
    </row>
    <row r="5363" spans="2:9">
      <c r="B5363"/>
      <c r="C5363"/>
      <c r="D5363"/>
      <c r="E5363" s="95"/>
      <c r="F5363"/>
      <c r="G5363" s="2"/>
      <c r="H5363"/>
    </row>
    <row r="5364" spans="2:9">
      <c r="B5364"/>
      <c r="C5364"/>
      <c r="D5364"/>
      <c r="E5364" s="95"/>
      <c r="F5364" s="2"/>
      <c r="G5364" s="2"/>
      <c r="H5364" s="4"/>
    </row>
    <row r="5365" spans="2:9">
      <c r="B5365"/>
      <c r="C5365"/>
      <c r="D5365"/>
      <c r="E5365" s="95"/>
      <c r="F5365" s="2"/>
      <c r="G5365" s="2"/>
      <c r="H5365" s="4"/>
    </row>
    <row r="5366" spans="2:9">
      <c r="B5366"/>
      <c r="C5366"/>
      <c r="D5366"/>
      <c r="E5366" s="95"/>
      <c r="F5366" s="2"/>
      <c r="G5366" s="2"/>
      <c r="H5366" s="4"/>
    </row>
    <row r="5367" spans="2:9">
      <c r="B5367"/>
      <c r="C5367"/>
      <c r="D5367"/>
      <c r="E5367" s="95"/>
      <c r="F5367" s="2"/>
      <c r="G5367" s="2"/>
      <c r="H5367" s="4"/>
    </row>
    <row r="5368" spans="2:9">
      <c r="B5368"/>
      <c r="C5368"/>
      <c r="D5368"/>
      <c r="E5368" s="95"/>
      <c r="F5368" s="2"/>
      <c r="G5368" s="2"/>
      <c r="H5368" s="4"/>
    </row>
    <row r="5369" spans="2:9">
      <c r="B5369"/>
      <c r="C5369"/>
      <c r="D5369"/>
      <c r="E5369" s="95"/>
      <c r="F5369"/>
      <c r="G5369" s="2"/>
      <c r="H5369" s="4"/>
    </row>
    <row r="5370" spans="2:9">
      <c r="B5370"/>
      <c r="C5370"/>
      <c r="D5370"/>
      <c r="E5370" s="95"/>
      <c r="F5370" s="2"/>
      <c r="G5370" s="2"/>
      <c r="H5370" s="4"/>
    </row>
    <row r="5371" spans="2:9">
      <c r="B5371"/>
      <c r="C5371"/>
      <c r="D5371"/>
      <c r="E5371" s="95"/>
      <c r="F5371"/>
      <c r="G5371"/>
      <c r="H5371" s="4"/>
    </row>
    <row r="5372" spans="2:9">
      <c r="B5372" s="11"/>
      <c r="C5372" s="8"/>
      <c r="D5372" s="8"/>
      <c r="E5372" s="39"/>
      <c r="F5372" s="17"/>
      <c r="G5372" s="17"/>
      <c r="H5372" s="4"/>
      <c r="I5372" s="9"/>
    </row>
    <row r="5373" spans="2:9">
      <c r="B5373"/>
      <c r="C5373"/>
      <c r="D5373"/>
      <c r="E5373" s="95"/>
      <c r="F5373" s="2"/>
      <c r="G5373" s="2"/>
      <c r="H5373" s="4"/>
    </row>
    <row r="5374" spans="2:9">
      <c r="B5374"/>
      <c r="C5374"/>
      <c r="D5374"/>
      <c r="E5374" s="95"/>
      <c r="F5374" s="2"/>
      <c r="G5374" s="2"/>
      <c r="H5374" s="4"/>
    </row>
    <row r="5375" spans="2:9">
      <c r="B5375"/>
      <c r="C5375"/>
      <c r="D5375"/>
      <c r="E5375" s="95"/>
      <c r="F5375" s="2"/>
      <c r="G5375" s="2"/>
      <c r="H5375" s="4"/>
    </row>
    <row r="5376" spans="2:9">
      <c r="B5376"/>
      <c r="C5376"/>
      <c r="D5376"/>
      <c r="E5376" s="95"/>
      <c r="F5376" s="2"/>
      <c r="G5376" s="2"/>
      <c r="H5376" s="4"/>
    </row>
    <row r="5377" spans="1:9">
      <c r="B5377"/>
      <c r="C5377"/>
      <c r="D5377"/>
      <c r="E5377" s="95"/>
      <c r="F5377"/>
      <c r="G5377" s="2"/>
      <c r="H5377" s="4"/>
    </row>
    <row r="5378" spans="1:9">
      <c r="B5378"/>
      <c r="C5378"/>
      <c r="D5378"/>
      <c r="E5378" s="95"/>
      <c r="F5378" s="2"/>
      <c r="G5378" s="2"/>
      <c r="H5378" s="4"/>
    </row>
    <row r="5379" spans="1:9">
      <c r="B5379"/>
      <c r="C5379"/>
      <c r="D5379"/>
      <c r="E5379" s="95"/>
      <c r="F5379" s="2"/>
      <c r="G5379" s="2"/>
      <c r="H5379" s="4"/>
    </row>
    <row r="5380" spans="1:9">
      <c r="B5380" s="11"/>
      <c r="C5380" s="8"/>
      <c r="D5380" s="8"/>
      <c r="E5380" s="39"/>
      <c r="F5380" s="17"/>
      <c r="G5380" s="17"/>
      <c r="H5380" s="4"/>
      <c r="I5380" s="9"/>
    </row>
    <row r="5381" spans="1:9">
      <c r="A5381" s="9"/>
      <c r="B5381" s="11"/>
      <c r="C5381" s="8"/>
      <c r="D5381" s="8"/>
      <c r="E5381" s="39"/>
      <c r="F5381" s="17"/>
      <c r="G5381" s="17"/>
      <c r="H5381" s="4"/>
    </row>
    <row r="5382" spans="1:9">
      <c r="B5382"/>
      <c r="C5382"/>
      <c r="D5382"/>
      <c r="E5382" s="95"/>
      <c r="F5382" s="2"/>
      <c r="G5382" s="2"/>
      <c r="H5382" s="4"/>
    </row>
    <row r="5383" spans="1:9">
      <c r="B5383"/>
      <c r="C5383"/>
      <c r="D5383"/>
      <c r="E5383" s="95"/>
      <c r="F5383" s="2"/>
      <c r="G5383" s="2"/>
      <c r="H5383" s="4"/>
    </row>
    <row r="5384" spans="1:9">
      <c r="B5384"/>
      <c r="C5384"/>
      <c r="D5384"/>
      <c r="E5384" s="95"/>
      <c r="F5384" s="2"/>
      <c r="G5384" s="2"/>
      <c r="H5384" s="4"/>
    </row>
    <row r="5385" spans="1:9">
      <c r="B5385"/>
      <c r="C5385"/>
      <c r="D5385"/>
      <c r="E5385" s="95"/>
      <c r="F5385" s="2"/>
      <c r="G5385" s="2"/>
      <c r="H5385" s="4"/>
    </row>
    <row r="5386" spans="1:9">
      <c r="B5386"/>
      <c r="C5386"/>
      <c r="D5386"/>
      <c r="E5386" s="95"/>
      <c r="F5386" s="2"/>
      <c r="G5386" s="2"/>
      <c r="H5386" s="4"/>
    </row>
    <row r="5387" spans="1:9">
      <c r="B5387"/>
      <c r="C5387"/>
      <c r="D5387"/>
      <c r="E5387" s="95"/>
      <c r="F5387" s="2"/>
      <c r="G5387" s="2"/>
      <c r="H5387" s="4"/>
    </row>
    <row r="5388" spans="1:9">
      <c r="B5388"/>
      <c r="C5388"/>
      <c r="D5388"/>
      <c r="E5388" s="95"/>
      <c r="F5388" s="2"/>
      <c r="G5388" s="2"/>
      <c r="H5388" s="4"/>
    </row>
    <row r="5389" spans="1:9">
      <c r="B5389"/>
      <c r="C5389"/>
      <c r="D5389"/>
      <c r="E5389" s="95"/>
      <c r="F5389" s="2"/>
      <c r="G5389" s="2"/>
      <c r="H5389" s="4"/>
    </row>
    <row r="5390" spans="1:9">
      <c r="B5390"/>
      <c r="C5390"/>
      <c r="D5390"/>
      <c r="E5390" s="95"/>
      <c r="F5390" s="2"/>
      <c r="G5390" s="2"/>
      <c r="H5390" s="4"/>
    </row>
    <row r="5391" spans="1:9">
      <c r="B5391"/>
      <c r="C5391"/>
      <c r="D5391"/>
      <c r="E5391" s="95"/>
      <c r="F5391" s="2"/>
      <c r="G5391" s="2"/>
      <c r="H5391" s="4"/>
    </row>
    <row r="5392" spans="1:9">
      <c r="B5392"/>
      <c r="C5392"/>
      <c r="D5392"/>
      <c r="E5392" s="95"/>
      <c r="F5392" s="2"/>
      <c r="G5392" s="2"/>
      <c r="H5392" s="4"/>
    </row>
    <row r="5393" spans="1:8">
      <c r="B5393"/>
      <c r="C5393"/>
      <c r="D5393"/>
      <c r="E5393" s="95"/>
      <c r="F5393" s="2"/>
      <c r="G5393" s="2"/>
      <c r="H5393" s="4"/>
    </row>
    <row r="5394" spans="1:8">
      <c r="B5394"/>
      <c r="C5394"/>
      <c r="D5394"/>
      <c r="E5394" s="95"/>
      <c r="F5394"/>
      <c r="G5394"/>
      <c r="H5394" s="4"/>
    </row>
    <row r="5395" spans="1:8">
      <c r="B5395"/>
      <c r="C5395"/>
      <c r="D5395"/>
      <c r="E5395" s="95"/>
      <c r="F5395"/>
      <c r="G5395"/>
      <c r="H5395" s="4"/>
    </row>
    <row r="5396" spans="1:8">
      <c r="B5396"/>
      <c r="C5396"/>
      <c r="D5396"/>
      <c r="E5396" s="95"/>
      <c r="F5396" s="2"/>
      <c r="G5396" s="2"/>
      <c r="H5396" s="4"/>
    </row>
    <row r="5397" spans="1:8">
      <c r="B5397"/>
      <c r="C5397"/>
      <c r="D5397"/>
      <c r="E5397" s="95"/>
      <c r="F5397" s="2"/>
      <c r="G5397" s="2"/>
      <c r="H5397" s="4"/>
    </row>
    <row r="5398" spans="1:8">
      <c r="B5398"/>
      <c r="C5398"/>
      <c r="D5398"/>
      <c r="E5398" s="95"/>
      <c r="F5398" s="2"/>
      <c r="G5398" s="2"/>
      <c r="H5398" s="4"/>
    </row>
    <row r="5399" spans="1:8">
      <c r="B5399"/>
      <c r="C5399"/>
      <c r="D5399"/>
      <c r="E5399" s="95"/>
      <c r="F5399" s="2"/>
      <c r="G5399" s="2"/>
      <c r="H5399" s="4"/>
    </row>
    <row r="5400" spans="1:8">
      <c r="B5400"/>
      <c r="C5400"/>
      <c r="D5400"/>
      <c r="E5400" s="95"/>
      <c r="F5400"/>
      <c r="G5400"/>
      <c r="H5400" s="4"/>
    </row>
    <row r="5401" spans="1:8">
      <c r="B5401"/>
      <c r="C5401"/>
      <c r="D5401"/>
      <c r="E5401" s="95"/>
      <c r="F5401" s="2"/>
      <c r="G5401" s="2"/>
      <c r="H5401" s="4"/>
    </row>
    <row r="5402" spans="1:8">
      <c r="B5402"/>
      <c r="C5402"/>
      <c r="D5402"/>
      <c r="E5402" s="95"/>
      <c r="F5402"/>
      <c r="G5402"/>
      <c r="H5402" s="4"/>
    </row>
    <row r="5403" spans="1:8">
      <c r="A5403" s="9"/>
      <c r="B5403" s="11"/>
      <c r="C5403" s="8"/>
      <c r="D5403" s="8"/>
      <c r="E5403" s="39"/>
      <c r="F5403" s="17"/>
      <c r="G5403" s="17"/>
      <c r="H5403" s="4"/>
    </row>
    <row r="5404" spans="1:8">
      <c r="B5404"/>
      <c r="C5404"/>
      <c r="D5404"/>
      <c r="E5404" s="95"/>
      <c r="F5404" s="2"/>
      <c r="G5404" s="2"/>
      <c r="H5404" s="4"/>
    </row>
    <row r="5405" spans="1:8">
      <c r="B5405"/>
      <c r="C5405"/>
      <c r="D5405"/>
      <c r="E5405" s="95"/>
      <c r="F5405" s="2"/>
      <c r="G5405" s="2"/>
      <c r="H5405" s="4"/>
    </row>
    <row r="5406" spans="1:8">
      <c r="B5406"/>
      <c r="C5406"/>
      <c r="D5406"/>
      <c r="E5406" s="95"/>
      <c r="F5406" s="2"/>
      <c r="G5406" s="2"/>
      <c r="H5406" s="4"/>
    </row>
    <row r="5407" spans="1:8">
      <c r="A5407" s="9"/>
      <c r="B5407" s="11"/>
      <c r="C5407" s="8"/>
      <c r="D5407" s="8"/>
      <c r="E5407" s="39"/>
      <c r="F5407" s="17"/>
      <c r="G5407" s="17"/>
      <c r="H5407" s="4"/>
    </row>
    <row r="5408" spans="1:8">
      <c r="B5408"/>
      <c r="C5408"/>
      <c r="D5408"/>
      <c r="E5408" s="95"/>
      <c r="F5408"/>
      <c r="G5408"/>
      <c r="H5408" s="4"/>
    </row>
    <row r="5409" spans="2:9">
      <c r="B5409" s="11"/>
      <c r="C5409" s="8"/>
      <c r="D5409" s="8"/>
      <c r="E5409" s="39"/>
      <c r="F5409" s="17"/>
      <c r="G5409" s="17"/>
      <c r="H5409" s="4"/>
      <c r="I5409" s="9"/>
    </row>
    <row r="5410" spans="2:9">
      <c r="B5410" s="11"/>
      <c r="C5410" s="8"/>
      <c r="D5410" s="8"/>
      <c r="E5410" s="39"/>
      <c r="F5410" s="17"/>
      <c r="G5410" s="17"/>
      <c r="H5410" s="4"/>
      <c r="I5410" s="9"/>
    </row>
    <row r="5411" spans="2:9">
      <c r="B5411"/>
      <c r="C5411"/>
      <c r="D5411"/>
      <c r="E5411" s="95"/>
      <c r="F5411" s="2"/>
      <c r="G5411" s="2"/>
      <c r="H5411" s="4"/>
    </row>
    <row r="5412" spans="2:9">
      <c r="B5412"/>
      <c r="C5412"/>
      <c r="D5412"/>
      <c r="E5412" s="95"/>
      <c r="F5412" s="2"/>
      <c r="G5412" s="2"/>
      <c r="H5412" s="4"/>
    </row>
    <row r="5413" spans="2:9">
      <c r="B5413"/>
      <c r="C5413"/>
      <c r="D5413"/>
      <c r="E5413" s="95"/>
      <c r="F5413"/>
      <c r="G5413"/>
      <c r="H5413" s="4"/>
    </row>
    <row r="5414" spans="2:9">
      <c r="B5414"/>
      <c r="C5414"/>
      <c r="D5414"/>
      <c r="E5414" s="95"/>
      <c r="F5414" s="2"/>
      <c r="G5414" s="2"/>
      <c r="H5414" s="4"/>
    </row>
    <row r="5415" spans="2:9">
      <c r="B5415"/>
      <c r="C5415"/>
      <c r="D5415"/>
      <c r="E5415" s="95"/>
      <c r="F5415" s="2"/>
      <c r="G5415" s="2"/>
      <c r="H5415" s="4"/>
    </row>
    <row r="5416" spans="2:9">
      <c r="B5416"/>
      <c r="C5416"/>
      <c r="D5416"/>
      <c r="E5416" s="95"/>
      <c r="F5416"/>
      <c r="G5416" s="2"/>
      <c r="H5416" s="4"/>
    </row>
    <row r="5417" spans="2:9">
      <c r="B5417" s="11"/>
      <c r="C5417" s="8"/>
      <c r="D5417" s="8"/>
      <c r="E5417" s="39"/>
      <c r="F5417" s="17"/>
      <c r="G5417" s="17"/>
      <c r="H5417" s="4"/>
      <c r="I5417" s="9"/>
    </row>
    <row r="5418" spans="2:9">
      <c r="B5418"/>
      <c r="C5418"/>
      <c r="D5418"/>
      <c r="E5418" s="95"/>
      <c r="F5418" s="2"/>
      <c r="G5418" s="2"/>
      <c r="H5418" s="2"/>
    </row>
    <row r="5419" spans="2:9">
      <c r="B5419"/>
      <c r="C5419"/>
      <c r="D5419"/>
      <c r="E5419" s="95"/>
      <c r="F5419" s="2"/>
      <c r="G5419" s="2"/>
      <c r="H5419" s="4"/>
    </row>
    <row r="5420" spans="2:9" ht="13.5" customHeight="1">
      <c r="B5420" s="11"/>
      <c r="C5420" s="8"/>
      <c r="D5420" s="8"/>
      <c r="E5420" s="39"/>
      <c r="F5420" s="17"/>
      <c r="G5420" s="17"/>
      <c r="H5420" s="4"/>
      <c r="I5420" s="9"/>
    </row>
    <row r="5421" spans="2:9">
      <c r="B5421"/>
      <c r="C5421"/>
      <c r="D5421"/>
      <c r="E5421" s="95"/>
      <c r="F5421"/>
      <c r="G5421"/>
      <c r="H5421" s="4"/>
    </row>
    <row r="5422" spans="2:9">
      <c r="B5422"/>
      <c r="C5422"/>
      <c r="D5422"/>
      <c r="E5422" s="95"/>
      <c r="F5422" s="2"/>
      <c r="G5422" s="31"/>
      <c r="H5422" s="4"/>
    </row>
    <row r="5423" spans="2:9">
      <c r="B5423"/>
      <c r="C5423"/>
      <c r="D5423"/>
      <c r="E5423" s="95"/>
      <c r="F5423"/>
      <c r="G5423" s="2"/>
      <c r="H5423" s="4"/>
    </row>
    <row r="5424" spans="2:9">
      <c r="B5424"/>
      <c r="C5424"/>
      <c r="D5424"/>
      <c r="E5424" s="95"/>
      <c r="F5424"/>
      <c r="G5424"/>
      <c r="H5424" s="4"/>
    </row>
    <row r="5425" spans="2:8">
      <c r="B5425"/>
      <c r="C5425"/>
      <c r="D5425"/>
      <c r="E5425" s="95"/>
      <c r="F5425"/>
      <c r="G5425"/>
      <c r="H5425" s="4"/>
    </row>
    <row r="5426" spans="2:8">
      <c r="B5426"/>
      <c r="C5426"/>
      <c r="D5426"/>
      <c r="E5426" s="95"/>
      <c r="F5426" s="2"/>
      <c r="G5426" s="2"/>
      <c r="H5426"/>
    </row>
    <row r="5427" spans="2:8">
      <c r="B5427"/>
      <c r="C5427"/>
      <c r="D5427"/>
      <c r="E5427" s="95"/>
      <c r="F5427" s="2"/>
      <c r="G5427" s="2"/>
      <c r="H5427" s="4"/>
    </row>
    <row r="5428" spans="2:8">
      <c r="B5428"/>
      <c r="C5428"/>
      <c r="D5428"/>
      <c r="E5428" s="95"/>
      <c r="F5428" s="2"/>
      <c r="G5428" s="2"/>
      <c r="H5428" s="4"/>
    </row>
    <row r="5429" spans="2:8">
      <c r="B5429"/>
      <c r="C5429"/>
      <c r="D5429"/>
      <c r="E5429" s="95"/>
      <c r="F5429" s="2"/>
      <c r="G5429" s="2"/>
      <c r="H5429" s="4"/>
    </row>
    <row r="5430" spans="2:8">
      <c r="B5430"/>
      <c r="C5430"/>
      <c r="D5430"/>
      <c r="E5430" s="95"/>
      <c r="F5430"/>
      <c r="G5430"/>
      <c r="H5430" s="4"/>
    </row>
    <row r="5431" spans="2:8">
      <c r="B5431"/>
      <c r="C5431"/>
      <c r="D5431"/>
      <c r="E5431" s="95"/>
      <c r="F5431" s="2"/>
      <c r="G5431" s="2"/>
      <c r="H5431" s="4"/>
    </row>
    <row r="5432" spans="2:8">
      <c r="B5432"/>
      <c r="C5432"/>
      <c r="D5432"/>
      <c r="E5432" s="95"/>
      <c r="F5432" s="2"/>
      <c r="G5432" s="2"/>
      <c r="H5432" s="4"/>
    </row>
    <row r="5433" spans="2:8">
      <c r="B5433"/>
      <c r="C5433"/>
      <c r="D5433"/>
      <c r="E5433" s="95"/>
      <c r="F5433" s="2"/>
      <c r="G5433" s="2"/>
      <c r="H5433" s="4"/>
    </row>
    <row r="5434" spans="2:8">
      <c r="B5434"/>
      <c r="C5434"/>
      <c r="D5434"/>
      <c r="E5434" s="95"/>
      <c r="F5434"/>
      <c r="G5434"/>
      <c r="H5434" s="4"/>
    </row>
    <row r="5435" spans="2:8">
      <c r="B5435"/>
      <c r="C5435"/>
      <c r="D5435"/>
      <c r="E5435" s="95"/>
      <c r="F5435" s="31"/>
      <c r="G5435" s="31"/>
      <c r="H5435" s="4"/>
    </row>
    <row r="5436" spans="2:8">
      <c r="B5436"/>
      <c r="C5436"/>
      <c r="D5436"/>
      <c r="E5436" s="95"/>
      <c r="F5436" s="2"/>
      <c r="G5436" s="2"/>
      <c r="H5436" s="4"/>
    </row>
    <row r="5437" spans="2:8">
      <c r="B5437"/>
      <c r="C5437"/>
      <c r="D5437"/>
      <c r="E5437" s="95"/>
      <c r="F5437" s="2"/>
      <c r="G5437" s="2"/>
      <c r="H5437" s="4"/>
    </row>
    <row r="5438" spans="2:8">
      <c r="B5438"/>
      <c r="C5438"/>
      <c r="D5438"/>
      <c r="E5438" s="95"/>
      <c r="F5438" s="2"/>
      <c r="G5438" s="2"/>
      <c r="H5438" s="4"/>
    </row>
    <row r="5439" spans="2:8">
      <c r="B5439"/>
      <c r="C5439"/>
      <c r="D5439"/>
      <c r="E5439" s="95"/>
      <c r="F5439" s="2"/>
      <c r="G5439" s="2"/>
      <c r="H5439" s="4"/>
    </row>
    <row r="5440" spans="2:8">
      <c r="B5440"/>
      <c r="C5440"/>
      <c r="D5440"/>
      <c r="E5440" s="95"/>
      <c r="F5440" s="2"/>
      <c r="G5440" s="2"/>
      <c r="H5440" s="4"/>
    </row>
    <row r="5441" spans="1:8">
      <c r="B5441"/>
      <c r="C5441"/>
      <c r="D5441"/>
      <c r="E5441" s="95"/>
      <c r="F5441"/>
      <c r="G5441"/>
      <c r="H5441" s="4"/>
    </row>
    <row r="5442" spans="1:8">
      <c r="B5442"/>
      <c r="C5442"/>
      <c r="D5442"/>
      <c r="E5442" s="95"/>
      <c r="F5442"/>
      <c r="G5442"/>
      <c r="H5442" s="4"/>
    </row>
    <row r="5443" spans="1:8">
      <c r="B5443"/>
      <c r="C5443"/>
      <c r="D5443"/>
      <c r="E5443" s="95"/>
      <c r="F5443" s="2"/>
      <c r="G5443" s="2"/>
      <c r="H5443" s="4"/>
    </row>
    <row r="5444" spans="1:8">
      <c r="B5444"/>
      <c r="C5444"/>
      <c r="D5444"/>
      <c r="E5444" s="95"/>
      <c r="F5444" s="2"/>
      <c r="G5444" s="2"/>
      <c r="H5444" s="4"/>
    </row>
    <row r="5445" spans="1:8">
      <c r="B5445"/>
      <c r="C5445"/>
      <c r="D5445"/>
      <c r="E5445" s="95"/>
      <c r="F5445"/>
      <c r="G5445"/>
      <c r="H5445" s="4"/>
    </row>
    <row r="5446" spans="1:8">
      <c r="B5446"/>
      <c r="C5446"/>
      <c r="D5446"/>
      <c r="E5446" s="95"/>
      <c r="F5446" s="2"/>
      <c r="G5446" s="2"/>
      <c r="H5446" s="4"/>
    </row>
    <row r="5447" spans="1:8">
      <c r="B5447"/>
      <c r="C5447"/>
      <c r="D5447"/>
      <c r="E5447" s="95"/>
      <c r="F5447" s="2"/>
      <c r="G5447" s="2"/>
      <c r="H5447" s="4"/>
    </row>
    <row r="5448" spans="1:8">
      <c r="B5448"/>
      <c r="C5448"/>
      <c r="D5448"/>
      <c r="E5448" s="95"/>
      <c r="F5448" s="2"/>
      <c r="G5448" s="2"/>
      <c r="H5448" s="4"/>
    </row>
    <row r="5449" spans="1:8">
      <c r="B5449"/>
      <c r="C5449"/>
      <c r="D5449"/>
      <c r="E5449" s="95"/>
      <c r="F5449" s="2"/>
      <c r="G5449" s="2"/>
      <c r="H5449" s="4"/>
    </row>
    <row r="5450" spans="1:8">
      <c r="B5450"/>
      <c r="C5450"/>
      <c r="D5450"/>
      <c r="E5450" s="95"/>
      <c r="F5450" s="2"/>
      <c r="G5450" s="2"/>
      <c r="H5450" s="4"/>
    </row>
    <row r="5451" spans="1:8">
      <c r="B5451"/>
      <c r="C5451"/>
      <c r="D5451"/>
      <c r="E5451" s="95"/>
      <c r="F5451"/>
      <c r="G5451"/>
      <c r="H5451" s="4"/>
    </row>
    <row r="5452" spans="1:8">
      <c r="B5452"/>
      <c r="C5452"/>
      <c r="D5452"/>
      <c r="E5452" s="95"/>
      <c r="F5452" s="2"/>
      <c r="G5452" s="2"/>
      <c r="H5452" s="4"/>
    </row>
    <row r="5453" spans="1:8">
      <c r="B5453"/>
      <c r="C5453"/>
      <c r="D5453"/>
      <c r="E5453" s="95"/>
      <c r="F5453" s="2"/>
      <c r="G5453" s="2"/>
      <c r="H5453" s="4"/>
    </row>
    <row r="5454" spans="1:8">
      <c r="A5454" s="9"/>
      <c r="B5454" s="11"/>
      <c r="C5454" s="8"/>
      <c r="D5454" s="8"/>
      <c r="E5454" s="39"/>
      <c r="F5454" s="17"/>
      <c r="G5454" s="17"/>
      <c r="H5454" s="4"/>
    </row>
    <row r="5455" spans="1:8">
      <c r="B5455"/>
      <c r="C5455"/>
      <c r="D5455"/>
      <c r="E5455" s="95"/>
      <c r="F5455" s="2"/>
      <c r="G5455" s="2"/>
      <c r="H5455" s="4"/>
    </row>
    <row r="5456" spans="1:8">
      <c r="B5456"/>
      <c r="C5456"/>
      <c r="D5456"/>
      <c r="E5456" s="95"/>
      <c r="F5456"/>
      <c r="G5456"/>
      <c r="H5456" s="4"/>
    </row>
    <row r="5457" spans="1:8">
      <c r="B5457"/>
      <c r="C5457"/>
      <c r="D5457"/>
      <c r="E5457" s="95"/>
      <c r="F5457"/>
      <c r="G5457" s="2"/>
      <c r="H5457" s="4"/>
    </row>
    <row r="5458" spans="1:8">
      <c r="B5458"/>
      <c r="C5458"/>
      <c r="D5458"/>
      <c r="E5458" s="95"/>
      <c r="F5458" s="2"/>
      <c r="G5458" s="2"/>
      <c r="H5458" s="4"/>
    </row>
    <row r="5459" spans="1:8">
      <c r="B5459"/>
      <c r="C5459"/>
      <c r="D5459"/>
      <c r="E5459" s="95"/>
      <c r="F5459" s="2"/>
      <c r="G5459" s="2"/>
      <c r="H5459" s="4"/>
    </row>
    <row r="5460" spans="1:8" ht="12" customHeight="1">
      <c r="B5460"/>
      <c r="C5460"/>
      <c r="D5460"/>
      <c r="E5460" s="95"/>
      <c r="F5460" s="2"/>
      <c r="G5460" s="2"/>
      <c r="H5460" s="4"/>
    </row>
    <row r="5461" spans="1:8" ht="12" customHeight="1">
      <c r="B5461"/>
      <c r="C5461"/>
      <c r="D5461"/>
      <c r="E5461" s="95"/>
      <c r="F5461" s="2"/>
      <c r="G5461"/>
      <c r="H5461" s="4"/>
    </row>
    <row r="5462" spans="1:8">
      <c r="B5462"/>
      <c r="C5462"/>
      <c r="D5462"/>
      <c r="E5462" s="95"/>
      <c r="F5462" s="2"/>
      <c r="G5462" s="2"/>
      <c r="H5462" s="4"/>
    </row>
    <row r="5463" spans="1:8" ht="12" customHeight="1">
      <c r="B5463"/>
      <c r="C5463"/>
      <c r="D5463"/>
      <c r="E5463" s="95"/>
      <c r="F5463"/>
      <c r="G5463"/>
      <c r="H5463" s="4"/>
    </row>
    <row r="5464" spans="1:8" ht="12" customHeight="1">
      <c r="B5464"/>
      <c r="C5464"/>
      <c r="D5464"/>
      <c r="E5464" s="95"/>
      <c r="F5464" s="2"/>
      <c r="G5464" s="2"/>
      <c r="H5464" s="4"/>
    </row>
    <row r="5465" spans="1:8">
      <c r="B5465"/>
      <c r="C5465"/>
      <c r="D5465"/>
      <c r="E5465" s="95"/>
      <c r="F5465" s="2"/>
      <c r="G5465" s="2"/>
      <c r="H5465" s="4"/>
    </row>
    <row r="5466" spans="1:8">
      <c r="B5466"/>
      <c r="C5466"/>
      <c r="D5466"/>
      <c r="E5466" s="95"/>
      <c r="F5466" s="2"/>
      <c r="G5466" s="2"/>
      <c r="H5466" s="4"/>
    </row>
    <row r="5467" spans="1:8">
      <c r="A5467" s="9"/>
      <c r="B5467" s="11"/>
      <c r="C5467" s="8"/>
      <c r="D5467" s="8"/>
      <c r="E5467" s="39"/>
      <c r="F5467" s="17"/>
      <c r="G5467" s="17"/>
      <c r="H5467" s="4"/>
    </row>
    <row r="5468" spans="1:8">
      <c r="B5468"/>
      <c r="C5468"/>
      <c r="D5468"/>
      <c r="E5468" s="95"/>
      <c r="F5468" s="2"/>
      <c r="G5468" s="2"/>
      <c r="H5468" s="4"/>
    </row>
    <row r="5469" spans="1:8">
      <c r="B5469"/>
      <c r="C5469"/>
      <c r="D5469"/>
      <c r="E5469" s="95"/>
      <c r="F5469" s="2"/>
      <c r="G5469" s="2"/>
      <c r="H5469" s="4"/>
    </row>
    <row r="5470" spans="1:8">
      <c r="B5470"/>
      <c r="C5470"/>
      <c r="D5470"/>
      <c r="E5470" s="95"/>
      <c r="F5470" s="2"/>
      <c r="G5470" s="2"/>
      <c r="H5470" s="4"/>
    </row>
    <row r="5471" spans="1:8">
      <c r="A5471" s="9"/>
      <c r="B5471" s="11"/>
      <c r="C5471" s="8"/>
      <c r="D5471" s="8"/>
      <c r="E5471" s="39"/>
      <c r="F5471" s="17"/>
      <c r="G5471" s="17"/>
      <c r="H5471" s="4"/>
    </row>
    <row r="5472" spans="1:8">
      <c r="B5472"/>
      <c r="C5472"/>
      <c r="D5472"/>
      <c r="E5472" s="95"/>
      <c r="F5472" s="2"/>
      <c r="G5472" s="2"/>
      <c r="H5472" s="4"/>
    </row>
    <row r="5473" spans="2:9">
      <c r="B5473"/>
      <c r="C5473"/>
      <c r="D5473"/>
      <c r="E5473" s="95"/>
      <c r="F5473" s="2"/>
      <c r="G5473" s="2"/>
      <c r="H5473" s="4"/>
    </row>
    <row r="5474" spans="2:9">
      <c r="B5474"/>
      <c r="C5474"/>
      <c r="D5474"/>
      <c r="E5474" s="95"/>
      <c r="F5474" s="2"/>
      <c r="G5474" s="2"/>
      <c r="H5474" s="4"/>
    </row>
    <row r="5475" spans="2:9">
      <c r="B5475"/>
      <c r="C5475"/>
      <c r="D5475"/>
      <c r="E5475" s="95"/>
      <c r="F5475" s="2"/>
      <c r="G5475" s="2"/>
      <c r="H5475" s="4"/>
    </row>
    <row r="5476" spans="2:9">
      <c r="B5476"/>
      <c r="C5476"/>
      <c r="D5476"/>
      <c r="E5476" s="95"/>
      <c r="F5476" s="2"/>
      <c r="G5476" s="2"/>
      <c r="H5476" s="4"/>
    </row>
    <row r="5477" spans="2:9">
      <c r="B5477"/>
      <c r="C5477"/>
      <c r="D5477"/>
      <c r="E5477" s="95"/>
      <c r="F5477" s="2"/>
      <c r="G5477" s="2"/>
      <c r="H5477" s="4"/>
    </row>
    <row r="5478" spans="2:9">
      <c r="B5478"/>
      <c r="C5478"/>
      <c r="D5478"/>
      <c r="E5478" s="95"/>
      <c r="F5478" s="2"/>
      <c r="G5478" s="2"/>
      <c r="H5478" s="4"/>
    </row>
    <row r="5479" spans="2:9">
      <c r="B5479" s="11"/>
      <c r="C5479" s="8"/>
      <c r="D5479" s="8"/>
      <c r="E5479" s="39"/>
      <c r="F5479" s="17"/>
      <c r="G5479" s="17"/>
      <c r="H5479" s="4"/>
      <c r="I5479" s="9"/>
    </row>
    <row r="5480" spans="2:9">
      <c r="B5480"/>
      <c r="C5480"/>
      <c r="D5480"/>
      <c r="E5480" s="95"/>
      <c r="F5480" s="2"/>
      <c r="G5480" s="2"/>
      <c r="H5480" s="4"/>
    </row>
    <row r="5481" spans="2:9">
      <c r="B5481"/>
      <c r="C5481"/>
      <c r="D5481"/>
      <c r="E5481" s="95"/>
      <c r="F5481" s="2"/>
      <c r="G5481" s="2"/>
      <c r="H5481" s="4"/>
    </row>
    <row r="5482" spans="2:9">
      <c r="B5482" s="11"/>
      <c r="C5482" s="8"/>
      <c r="D5482" s="8"/>
      <c r="E5482" s="39"/>
      <c r="F5482" s="17"/>
      <c r="G5482" s="17"/>
      <c r="H5482" s="4"/>
      <c r="I5482" s="9"/>
    </row>
    <row r="5483" spans="2:9">
      <c r="B5483"/>
      <c r="C5483"/>
      <c r="D5483"/>
      <c r="E5483" s="95"/>
      <c r="F5483" s="2"/>
      <c r="G5483" s="2"/>
      <c r="H5483" s="4"/>
    </row>
    <row r="5484" spans="2:9">
      <c r="B5484"/>
      <c r="C5484"/>
      <c r="D5484"/>
      <c r="E5484" s="95"/>
      <c r="F5484" s="2"/>
      <c r="G5484" s="2"/>
      <c r="H5484" s="4"/>
    </row>
    <row r="5485" spans="2:9">
      <c r="B5485"/>
      <c r="C5485"/>
      <c r="D5485"/>
      <c r="E5485" s="95"/>
      <c r="F5485" s="2"/>
      <c r="G5485" s="2"/>
      <c r="H5485" s="4"/>
    </row>
    <row r="5486" spans="2:9">
      <c r="B5486" s="11"/>
      <c r="C5486" s="8"/>
      <c r="D5486" s="8"/>
      <c r="E5486" s="39"/>
      <c r="F5486" s="17"/>
      <c r="G5486" s="17"/>
      <c r="H5486" s="4"/>
      <c r="I5486" s="9"/>
    </row>
    <row r="5487" spans="2:9">
      <c r="E5487" s="47"/>
      <c r="F5487" s="17"/>
      <c r="G5487" s="15"/>
      <c r="H5487" s="21"/>
      <c r="I5487" s="9"/>
    </row>
    <row r="5488" spans="2:9">
      <c r="B5488"/>
      <c r="C5488"/>
      <c r="D5488"/>
      <c r="E5488" s="47"/>
      <c r="F5488" s="17"/>
      <c r="G5488" s="15"/>
      <c r="H5488" s="21"/>
      <c r="I5488" s="9"/>
    </row>
    <row r="5489" spans="2:9">
      <c r="B5489"/>
      <c r="C5489"/>
      <c r="D5489"/>
      <c r="E5489" s="47"/>
      <c r="F5489" s="17"/>
      <c r="G5489" s="15"/>
      <c r="H5489" s="21"/>
      <c r="I5489" s="9"/>
    </row>
    <row r="5490" spans="2:9">
      <c r="B5490"/>
      <c r="C5490"/>
      <c r="D5490"/>
      <c r="E5490" s="47"/>
      <c r="F5490" s="17"/>
      <c r="G5490" s="15"/>
      <c r="H5490" s="21"/>
      <c r="I5490" s="9"/>
    </row>
    <row r="5491" spans="2:9">
      <c r="B5491"/>
      <c r="C5491"/>
      <c r="D5491"/>
      <c r="E5491" s="47"/>
      <c r="F5491" s="17"/>
      <c r="G5491" s="15"/>
      <c r="H5491" s="21"/>
      <c r="I5491" s="9"/>
    </row>
    <row r="5492" spans="2:9">
      <c r="B5492"/>
      <c r="C5492"/>
      <c r="D5492"/>
      <c r="E5492" s="47"/>
      <c r="F5492" s="17"/>
      <c r="G5492" s="15"/>
      <c r="H5492" s="21"/>
      <c r="I5492" s="9"/>
    </row>
    <row r="5493" spans="2:9">
      <c r="B5493"/>
      <c r="C5493"/>
      <c r="D5493"/>
      <c r="E5493" s="47"/>
      <c r="F5493" s="17"/>
      <c r="G5493" s="15"/>
      <c r="H5493" s="21"/>
      <c r="I5493" s="9"/>
    </row>
    <row r="5494" spans="2:9">
      <c r="B5494"/>
      <c r="C5494"/>
      <c r="D5494"/>
      <c r="E5494" s="47"/>
      <c r="F5494" s="17"/>
      <c r="G5494" s="15"/>
      <c r="H5494" s="21"/>
      <c r="I5494" s="9"/>
    </row>
    <row r="5495" spans="2:9">
      <c r="B5495"/>
      <c r="C5495"/>
      <c r="D5495"/>
      <c r="E5495" s="47"/>
      <c r="F5495" s="17"/>
      <c r="G5495" s="15"/>
      <c r="H5495" s="21"/>
      <c r="I5495" s="9"/>
    </row>
    <row r="5496" spans="2:9">
      <c r="B5496"/>
      <c r="C5496"/>
      <c r="D5496"/>
      <c r="E5496" s="47"/>
      <c r="F5496" s="17"/>
      <c r="G5496" s="15"/>
      <c r="H5496" s="21"/>
      <c r="I5496" s="9"/>
    </row>
    <row r="5497" spans="2:9">
      <c r="B5497"/>
      <c r="C5497"/>
      <c r="D5497"/>
      <c r="E5497" s="47"/>
      <c r="F5497" s="17"/>
      <c r="G5497" s="15"/>
      <c r="H5497" s="21"/>
      <c r="I5497" s="9"/>
    </row>
    <row r="5498" spans="2:9">
      <c r="B5498"/>
      <c r="C5498"/>
      <c r="D5498"/>
      <c r="E5498" s="47"/>
      <c r="F5498" s="17"/>
      <c r="G5498" s="15"/>
      <c r="H5498" s="21"/>
      <c r="I5498" s="9"/>
    </row>
    <row r="5499" spans="2:9">
      <c r="B5499"/>
      <c r="C5499"/>
      <c r="D5499"/>
      <c r="E5499" s="47"/>
      <c r="F5499" s="17"/>
      <c r="G5499" s="15"/>
      <c r="H5499" s="21"/>
      <c r="I5499" s="9"/>
    </row>
    <row r="5500" spans="2:9">
      <c r="B5500"/>
      <c r="C5500"/>
      <c r="D5500"/>
      <c r="E5500" s="47"/>
      <c r="F5500" s="17"/>
      <c r="G5500" s="15"/>
      <c r="H5500" s="21"/>
      <c r="I5500" s="9"/>
    </row>
    <row r="5501" spans="2:9">
      <c r="B5501"/>
      <c r="C5501"/>
      <c r="D5501"/>
      <c r="E5501" s="47"/>
      <c r="F5501" s="17"/>
      <c r="G5501" s="15"/>
      <c r="H5501" s="21"/>
      <c r="I5501" s="9"/>
    </row>
    <row r="5502" spans="2:9">
      <c r="B5502"/>
      <c r="C5502"/>
      <c r="D5502"/>
      <c r="E5502" s="47"/>
      <c r="F5502" s="17"/>
      <c r="G5502" s="15"/>
      <c r="H5502" s="21"/>
      <c r="I5502" s="9"/>
    </row>
    <row r="5503" spans="2:9">
      <c r="B5503"/>
      <c r="C5503"/>
      <c r="D5503"/>
      <c r="E5503" s="47"/>
      <c r="F5503" s="17"/>
      <c r="G5503" s="15"/>
      <c r="H5503" s="21"/>
      <c r="I5503" s="9"/>
    </row>
    <row r="5504" spans="2:9">
      <c r="B5504"/>
      <c r="C5504"/>
      <c r="D5504"/>
      <c r="E5504" s="47"/>
      <c r="F5504" s="17"/>
      <c r="G5504" s="15"/>
      <c r="H5504" s="21"/>
      <c r="I5504" s="9"/>
    </row>
    <row r="5505" spans="2:9">
      <c r="B5505"/>
      <c r="C5505"/>
      <c r="D5505"/>
      <c r="E5505" s="47"/>
      <c r="F5505" s="17"/>
      <c r="G5505" s="15"/>
      <c r="H5505" s="21"/>
      <c r="I5505" s="9"/>
    </row>
    <row r="5506" spans="2:9">
      <c r="B5506"/>
      <c r="C5506"/>
      <c r="D5506"/>
      <c r="E5506" s="47"/>
      <c r="F5506" s="17"/>
      <c r="G5506" s="15"/>
      <c r="H5506" s="21"/>
      <c r="I5506" s="9"/>
    </row>
    <row r="5507" spans="2:9">
      <c r="B5507"/>
      <c r="C5507"/>
      <c r="D5507"/>
      <c r="E5507" s="146"/>
      <c r="F5507" s="17"/>
      <c r="G5507" s="15"/>
      <c r="H5507" s="21"/>
      <c r="I5507" s="9"/>
    </row>
    <row r="5508" spans="2:9">
      <c r="B5508"/>
      <c r="C5508"/>
      <c r="D5508"/>
      <c r="E5508" s="47"/>
      <c r="F5508" s="17"/>
      <c r="G5508" s="15"/>
      <c r="H5508" s="21"/>
      <c r="I5508" s="9"/>
    </row>
    <row r="5509" spans="2:9">
      <c r="B5509"/>
      <c r="C5509"/>
      <c r="D5509"/>
      <c r="E5509" s="47"/>
      <c r="F5509" s="17"/>
      <c r="G5509" s="15"/>
      <c r="H5509" s="21"/>
      <c r="I5509" s="9"/>
    </row>
    <row r="5510" spans="2:9">
      <c r="B5510"/>
      <c r="C5510"/>
      <c r="D5510"/>
      <c r="E5510" s="47"/>
      <c r="F5510" s="17"/>
      <c r="G5510" s="15"/>
      <c r="H5510" s="21"/>
      <c r="I5510" s="9"/>
    </row>
    <row r="5511" spans="2:9">
      <c r="B5511"/>
      <c r="C5511"/>
      <c r="D5511"/>
      <c r="E5511" s="47"/>
      <c r="F5511" s="17"/>
      <c r="G5511" s="15"/>
      <c r="H5511" s="21"/>
      <c r="I5511" s="9"/>
    </row>
    <row r="5512" spans="2:9">
      <c r="B5512"/>
      <c r="C5512"/>
      <c r="D5512"/>
      <c r="E5512" s="47"/>
      <c r="F5512" s="17"/>
      <c r="G5512" s="15"/>
      <c r="H5512" s="21"/>
      <c r="I5512" s="9"/>
    </row>
    <row r="5513" spans="2:9">
      <c r="B5513"/>
      <c r="C5513"/>
      <c r="D5513"/>
      <c r="E5513" s="47"/>
      <c r="F5513" s="17"/>
      <c r="G5513" s="15"/>
      <c r="H5513" s="21"/>
      <c r="I5513" s="9"/>
    </row>
    <row r="5514" spans="2:9">
      <c r="B5514"/>
      <c r="C5514"/>
      <c r="D5514"/>
      <c r="E5514" s="47"/>
      <c r="F5514" s="17"/>
      <c r="G5514" s="15"/>
      <c r="H5514" s="21"/>
      <c r="I5514" s="9"/>
    </row>
    <row r="5515" spans="2:9">
      <c r="B5515"/>
      <c r="C5515"/>
      <c r="D5515"/>
      <c r="E5515" s="47"/>
      <c r="F5515" s="17"/>
      <c r="G5515" s="15"/>
      <c r="H5515" s="21"/>
      <c r="I5515" s="9"/>
    </row>
    <row r="5516" spans="2:9">
      <c r="B5516"/>
      <c r="C5516"/>
      <c r="D5516"/>
      <c r="E5516" s="47"/>
      <c r="F5516" s="17"/>
      <c r="G5516" s="15"/>
      <c r="H5516" s="21"/>
      <c r="I5516" s="9"/>
    </row>
    <row r="5517" spans="2:9">
      <c r="B5517"/>
      <c r="C5517"/>
      <c r="D5517"/>
      <c r="E5517" s="47"/>
      <c r="F5517" s="17"/>
      <c r="G5517" s="15"/>
      <c r="H5517" s="21"/>
      <c r="I5517" s="9"/>
    </row>
    <row r="5518" spans="2:9">
      <c r="B5518"/>
      <c r="C5518"/>
      <c r="D5518"/>
      <c r="E5518" s="47"/>
      <c r="F5518" s="17"/>
      <c r="H5518" s="21"/>
      <c r="I5518" s="9"/>
    </row>
    <row r="5519" spans="2:9">
      <c r="B5519"/>
      <c r="C5519"/>
      <c r="D5519"/>
      <c r="E5519" s="47"/>
      <c r="F5519" s="17"/>
      <c r="H5519" s="21"/>
      <c r="I5519" s="9"/>
    </row>
    <row r="5520" spans="2:9">
      <c r="E5520" s="47"/>
      <c r="F5520" s="17"/>
      <c r="H5520" s="21"/>
      <c r="I5520" s="9"/>
    </row>
    <row r="5521" spans="1:9">
      <c r="A5521" s="2"/>
      <c r="E5521" s="47"/>
      <c r="F5521" s="17"/>
      <c r="H5521" s="21"/>
      <c r="I5521" s="9"/>
    </row>
    <row r="5522" spans="1:9">
      <c r="E5522" s="47"/>
      <c r="F5522" s="17"/>
      <c r="H5522" s="21"/>
      <c r="I5522" s="9"/>
    </row>
    <row r="5523" spans="1:9">
      <c r="E5523" s="47"/>
      <c r="F5523" s="17"/>
      <c r="H5523" s="21"/>
      <c r="I5523" s="9"/>
    </row>
    <row r="5524" spans="1:9">
      <c r="E5524" s="47"/>
      <c r="F5524" s="17"/>
      <c r="H5524" s="21"/>
      <c r="I5524" s="9"/>
    </row>
    <row r="5525" spans="1:9">
      <c r="A5525" s="2"/>
      <c r="E5525" s="47"/>
      <c r="F5525" s="17"/>
      <c r="H5525" s="21"/>
      <c r="I5525" s="9"/>
    </row>
    <row r="5526" spans="1:9">
      <c r="E5526" s="47"/>
      <c r="F5526" s="17"/>
      <c r="H5526" s="21"/>
      <c r="I5526" s="9"/>
    </row>
    <row r="5527" spans="1:9">
      <c r="E5527" s="47"/>
      <c r="F5527" s="17"/>
      <c r="G5527" s="15"/>
      <c r="H5527" s="21"/>
      <c r="I5527" s="9"/>
    </row>
    <row r="5528" spans="1:9">
      <c r="E5528" s="47"/>
      <c r="F5528" s="17"/>
      <c r="G5528" s="15"/>
      <c r="H5528" s="21"/>
      <c r="I5528" s="9"/>
    </row>
    <row r="5529" spans="1:9">
      <c r="E5529" s="47"/>
      <c r="F5529" s="17"/>
      <c r="G5529" s="15"/>
      <c r="H5529" s="21"/>
      <c r="I5529" s="9"/>
    </row>
    <row r="5530" spans="1:9">
      <c r="E5530" s="47"/>
      <c r="F5530" s="17"/>
      <c r="G5530" s="15"/>
      <c r="H5530" s="21"/>
      <c r="I5530" s="9"/>
    </row>
    <row r="5531" spans="1:9">
      <c r="E5531" s="47"/>
      <c r="F5531" s="17"/>
      <c r="G5531" s="15"/>
      <c r="H5531" s="21"/>
      <c r="I5531" s="9"/>
    </row>
    <row r="5532" spans="1:9">
      <c r="E5532" s="47"/>
      <c r="F5532" s="17"/>
      <c r="G5532" s="15"/>
      <c r="H5532" s="21"/>
      <c r="I5532" s="9"/>
    </row>
    <row r="5533" spans="1:9">
      <c r="E5533" s="47"/>
      <c r="F5533" s="17"/>
      <c r="G5533" s="15"/>
      <c r="H5533" s="21"/>
      <c r="I5533" s="9"/>
    </row>
    <row r="5534" spans="1:9">
      <c r="E5534" s="47"/>
      <c r="F5534" s="17"/>
      <c r="G5534" s="15"/>
      <c r="H5534" s="21"/>
      <c r="I5534" s="9"/>
    </row>
    <row r="5535" spans="1:9">
      <c r="E5535" s="47"/>
      <c r="F5535" s="17"/>
      <c r="G5535" s="15"/>
      <c r="H5535" s="21"/>
      <c r="I5535" s="9"/>
    </row>
    <row r="5536" spans="1:9">
      <c r="E5536" s="47"/>
      <c r="F5536" s="17"/>
      <c r="G5536" s="15"/>
      <c r="H5536" s="21"/>
      <c r="I5536" s="9"/>
    </row>
    <row r="5537" spans="1:9">
      <c r="E5537" s="47"/>
      <c r="F5537" s="17"/>
      <c r="G5537" s="15"/>
      <c r="H5537" s="21"/>
      <c r="I5537" s="9"/>
    </row>
    <row r="5538" spans="1:9">
      <c r="A5538" s="9"/>
      <c r="E5538" s="47"/>
      <c r="F5538" s="17"/>
      <c r="G5538" s="15"/>
      <c r="H5538" s="21"/>
      <c r="I5538" s="9"/>
    </row>
    <row r="5539" spans="1:9">
      <c r="E5539" s="47"/>
      <c r="F5539" s="17"/>
      <c r="G5539" s="15"/>
      <c r="H5539" s="21"/>
      <c r="I5539" s="9"/>
    </row>
    <row r="5540" spans="1:9">
      <c r="E5540" s="47"/>
      <c r="F5540" s="17"/>
      <c r="G5540" s="15"/>
      <c r="H5540" s="21"/>
      <c r="I5540" s="9"/>
    </row>
    <row r="5541" spans="1:9">
      <c r="E5541" s="47"/>
      <c r="F5541" s="17"/>
      <c r="G5541" s="15"/>
      <c r="H5541" s="21"/>
      <c r="I5541" s="9"/>
    </row>
    <row r="5542" spans="1:9">
      <c r="E5542" s="47"/>
      <c r="F5542" s="17"/>
      <c r="G5542" s="15"/>
      <c r="H5542" s="21"/>
      <c r="I5542" s="9"/>
    </row>
    <row r="5543" spans="1:9">
      <c r="E5543" s="47"/>
      <c r="F5543" s="17"/>
      <c r="G5543" s="15"/>
      <c r="H5543" s="21"/>
      <c r="I5543" s="9"/>
    </row>
    <row r="5544" spans="1:9">
      <c r="E5544" s="47"/>
      <c r="F5544" s="17"/>
      <c r="G5544" s="15"/>
      <c r="H5544" s="21"/>
      <c r="I5544" s="9"/>
    </row>
    <row r="5545" spans="1:9">
      <c r="E5545" s="47"/>
      <c r="F5545" s="17"/>
      <c r="G5545" s="15"/>
      <c r="H5545" s="21"/>
      <c r="I5545" s="9"/>
    </row>
    <row r="5546" spans="1:9">
      <c r="E5546" s="47"/>
      <c r="F5546" s="17"/>
      <c r="H5546" s="21"/>
      <c r="I5546" s="9"/>
    </row>
    <row r="5547" spans="1:9">
      <c r="E5547" s="47"/>
      <c r="F5547" s="17"/>
      <c r="H5547" s="21"/>
      <c r="I5547" s="9"/>
    </row>
    <row r="5548" spans="1:9">
      <c r="E5548" s="47"/>
      <c r="F5548" s="17"/>
      <c r="H5548" s="21"/>
      <c r="I5548" s="9"/>
    </row>
    <row r="5549" spans="1:9">
      <c r="E5549" s="47"/>
      <c r="F5549" s="17"/>
      <c r="H5549" s="21"/>
      <c r="I5549" s="9"/>
    </row>
    <row r="5550" spans="1:9">
      <c r="E5550" s="47"/>
      <c r="F5550" s="17"/>
      <c r="H5550" s="21"/>
      <c r="I5550" s="9"/>
    </row>
    <row r="5551" spans="1:9">
      <c r="E5551" s="47"/>
      <c r="F5551" s="17"/>
      <c r="H5551" s="21"/>
      <c r="I5551" s="9"/>
    </row>
    <row r="5552" spans="1:9">
      <c r="B5552"/>
      <c r="C5552"/>
      <c r="D5552"/>
      <c r="E5552" s="47"/>
      <c r="F5552" s="17"/>
      <c r="H5552" s="21"/>
      <c r="I5552" s="9"/>
    </row>
    <row r="5553" spans="2:9">
      <c r="B5553"/>
      <c r="C5553"/>
      <c r="D5553"/>
      <c r="E5553" s="47"/>
      <c r="F5553" s="17"/>
      <c r="H5553" s="21"/>
      <c r="I5553" s="9"/>
    </row>
    <row r="5554" spans="2:9">
      <c r="B5554"/>
      <c r="C5554"/>
      <c r="D5554"/>
      <c r="E5554" s="47"/>
      <c r="F5554" s="17"/>
      <c r="H5554" s="21"/>
      <c r="I5554" s="9"/>
    </row>
    <row r="5555" spans="2:9">
      <c r="B5555"/>
      <c r="C5555"/>
      <c r="D5555"/>
      <c r="E5555" s="47"/>
      <c r="F5555" s="17"/>
      <c r="H5555" s="21"/>
      <c r="I5555" s="9"/>
    </row>
    <row r="5556" spans="2:9">
      <c r="B5556"/>
      <c r="C5556"/>
      <c r="D5556"/>
      <c r="E5556" s="47"/>
      <c r="F5556" s="17"/>
      <c r="H5556" s="21"/>
      <c r="I5556" s="9"/>
    </row>
    <row r="5557" spans="2:9">
      <c r="B5557"/>
      <c r="C5557"/>
      <c r="D5557"/>
      <c r="E5557" s="47"/>
      <c r="F5557" s="17"/>
      <c r="H5557" s="21"/>
      <c r="I5557" s="9"/>
    </row>
    <row r="5558" spans="2:9">
      <c r="B5558"/>
      <c r="C5558"/>
      <c r="D5558"/>
      <c r="E5558" s="47"/>
      <c r="F5558" s="17"/>
      <c r="H5558" s="21"/>
      <c r="I5558" s="9"/>
    </row>
    <row r="5559" spans="2:9">
      <c r="B5559"/>
      <c r="C5559"/>
      <c r="D5559"/>
      <c r="E5559" s="47"/>
      <c r="F5559" s="17"/>
      <c r="H5559" s="21"/>
      <c r="I5559" s="9"/>
    </row>
    <row r="5560" spans="2:9">
      <c r="B5560"/>
      <c r="C5560"/>
      <c r="D5560"/>
      <c r="E5560" s="47"/>
      <c r="F5560" s="17"/>
      <c r="G5560" s="15"/>
      <c r="H5560" s="21"/>
      <c r="I5560" s="9"/>
    </row>
    <row r="5561" spans="2:9">
      <c r="B5561"/>
      <c r="C5561"/>
      <c r="D5561"/>
      <c r="E5561" s="47"/>
      <c r="F5561" s="17"/>
      <c r="G5561" s="15"/>
      <c r="H5561" s="21"/>
      <c r="I5561" s="9"/>
    </row>
    <row r="5562" spans="2:9">
      <c r="B5562"/>
      <c r="C5562"/>
      <c r="D5562"/>
      <c r="E5562" s="47"/>
      <c r="F5562" s="17"/>
      <c r="G5562" s="15"/>
      <c r="H5562" s="21"/>
      <c r="I5562" s="9"/>
    </row>
    <row r="5563" spans="2:9">
      <c r="B5563"/>
      <c r="C5563"/>
      <c r="D5563"/>
      <c r="E5563" s="47"/>
      <c r="F5563" s="17"/>
      <c r="G5563" s="15"/>
      <c r="H5563" s="21"/>
      <c r="I5563" s="9"/>
    </row>
    <row r="5564" spans="2:9">
      <c r="B5564"/>
      <c r="C5564"/>
      <c r="D5564"/>
      <c r="E5564" s="47"/>
      <c r="F5564" s="17"/>
      <c r="G5564" s="15"/>
      <c r="H5564" s="21"/>
      <c r="I5564" s="9"/>
    </row>
    <row r="5565" spans="2:9">
      <c r="B5565"/>
      <c r="C5565"/>
      <c r="D5565"/>
      <c r="E5565" s="47"/>
      <c r="F5565" s="17"/>
      <c r="G5565" s="15"/>
      <c r="H5565" s="21"/>
      <c r="I5565" s="9"/>
    </row>
    <row r="5566" spans="2:9">
      <c r="B5566"/>
      <c r="C5566"/>
      <c r="D5566"/>
      <c r="E5566" s="47"/>
      <c r="F5566" s="17"/>
      <c r="G5566" s="15"/>
      <c r="H5566" s="21"/>
      <c r="I5566" s="9"/>
    </row>
    <row r="5567" spans="2:9">
      <c r="B5567"/>
      <c r="C5567"/>
      <c r="D5567"/>
      <c r="E5567" s="47"/>
      <c r="F5567" s="17"/>
      <c r="G5567" s="15"/>
      <c r="H5567" s="21"/>
      <c r="I5567" s="9"/>
    </row>
    <row r="5568" spans="2:9">
      <c r="B5568"/>
      <c r="C5568"/>
      <c r="D5568"/>
      <c r="E5568" s="47"/>
      <c r="F5568" s="17"/>
      <c r="G5568" s="15"/>
      <c r="H5568" s="21"/>
      <c r="I5568" s="9"/>
    </row>
    <row r="5569" spans="2:9">
      <c r="B5569"/>
      <c r="C5569"/>
      <c r="D5569"/>
      <c r="E5569" s="47"/>
      <c r="F5569" s="17"/>
      <c r="G5569" s="15"/>
      <c r="H5569" s="21"/>
      <c r="I5569" s="9"/>
    </row>
    <row r="5570" spans="2:9">
      <c r="B5570"/>
      <c r="C5570"/>
      <c r="D5570"/>
      <c r="E5570" s="47"/>
      <c r="F5570" s="17"/>
      <c r="G5570" s="15"/>
      <c r="H5570" s="21"/>
      <c r="I5570" s="9"/>
    </row>
    <row r="5571" spans="2:9">
      <c r="B5571"/>
      <c r="C5571"/>
      <c r="D5571"/>
      <c r="E5571" s="47"/>
      <c r="F5571" s="17"/>
      <c r="G5571" s="15"/>
      <c r="H5571" s="21"/>
      <c r="I5571" s="9"/>
    </row>
    <row r="5572" spans="2:9">
      <c r="B5572"/>
      <c r="C5572"/>
      <c r="D5572"/>
      <c r="E5572" s="47"/>
      <c r="F5572" s="17"/>
      <c r="G5572" s="15"/>
      <c r="H5572" s="21"/>
      <c r="I5572" s="9"/>
    </row>
    <row r="5573" spans="2:9">
      <c r="B5573"/>
      <c r="C5573"/>
      <c r="D5573"/>
      <c r="E5573" s="47"/>
      <c r="F5573" s="17"/>
      <c r="G5573" s="15"/>
      <c r="H5573" s="21"/>
      <c r="I5573" s="9"/>
    </row>
    <row r="5574" spans="2:9">
      <c r="B5574"/>
      <c r="C5574"/>
      <c r="D5574"/>
      <c r="E5574" s="47"/>
      <c r="F5574" s="17"/>
      <c r="G5574" s="15"/>
      <c r="H5574" s="21"/>
      <c r="I5574" s="9"/>
    </row>
    <row r="5575" spans="2:9">
      <c r="B5575"/>
      <c r="C5575"/>
      <c r="D5575"/>
      <c r="E5575" s="47"/>
      <c r="F5575" s="17"/>
      <c r="G5575" s="15"/>
      <c r="H5575" s="21"/>
      <c r="I5575" s="9"/>
    </row>
    <row r="5576" spans="2:9">
      <c r="B5576"/>
      <c r="C5576"/>
      <c r="D5576"/>
      <c r="E5576" s="146"/>
      <c r="F5576" s="17"/>
      <c r="G5576" s="15"/>
      <c r="H5576" s="21"/>
      <c r="I5576" s="9"/>
    </row>
    <row r="5577" spans="2:9">
      <c r="B5577"/>
      <c r="C5577"/>
      <c r="D5577"/>
      <c r="E5577" s="146"/>
      <c r="F5577" s="27"/>
      <c r="G5577" s="15"/>
      <c r="H5577" s="21"/>
      <c r="I5577" s="9"/>
    </row>
    <row r="5578" spans="2:9">
      <c r="B5578"/>
      <c r="C5578"/>
      <c r="D5578"/>
      <c r="E5578" s="47"/>
      <c r="F5578" s="17"/>
      <c r="G5578" s="15"/>
      <c r="H5578" s="21"/>
      <c r="I5578" s="9"/>
    </row>
    <row r="5579" spans="2:9">
      <c r="B5579"/>
      <c r="C5579"/>
      <c r="D5579"/>
      <c r="E5579" s="47"/>
      <c r="F5579" s="17"/>
      <c r="G5579" s="15"/>
      <c r="H5579" s="21"/>
      <c r="I5579" s="9"/>
    </row>
    <row r="5580" spans="2:9">
      <c r="B5580"/>
      <c r="C5580"/>
      <c r="D5580"/>
      <c r="E5580" s="47"/>
      <c r="F5580" s="17"/>
      <c r="G5580" s="15"/>
      <c r="H5580" s="21"/>
      <c r="I5580" s="9"/>
    </row>
    <row r="5581" spans="2:9">
      <c r="B5581"/>
      <c r="C5581"/>
      <c r="D5581"/>
      <c r="E5581" s="47"/>
      <c r="F5581" s="17"/>
      <c r="G5581" s="15"/>
      <c r="H5581" s="21"/>
      <c r="I5581" s="9"/>
    </row>
    <row r="5582" spans="2:9">
      <c r="B5582"/>
      <c r="C5582"/>
      <c r="D5582"/>
      <c r="E5582" s="47"/>
      <c r="F5582" s="17"/>
      <c r="G5582" s="15"/>
      <c r="H5582" s="21"/>
      <c r="I5582" s="9"/>
    </row>
    <row r="5583" spans="2:9">
      <c r="B5583"/>
      <c r="C5583"/>
      <c r="D5583"/>
      <c r="E5583" s="47"/>
      <c r="F5583" s="17"/>
      <c r="G5583" s="15"/>
      <c r="H5583" s="21"/>
      <c r="I5583" s="9"/>
    </row>
    <row r="5584" spans="2:9">
      <c r="B5584"/>
      <c r="C5584"/>
      <c r="D5584"/>
      <c r="E5584" s="47"/>
      <c r="F5584" s="17"/>
      <c r="G5584" s="15"/>
      <c r="H5584" s="21"/>
      <c r="I5584" s="9"/>
    </row>
    <row r="5585" spans="2:9">
      <c r="B5585"/>
      <c r="C5585"/>
      <c r="D5585"/>
      <c r="E5585" s="47"/>
      <c r="F5585" s="17"/>
      <c r="G5585" s="15"/>
      <c r="H5585" s="21"/>
      <c r="I5585" s="9"/>
    </row>
    <row r="5586" spans="2:9">
      <c r="B5586"/>
      <c r="C5586"/>
      <c r="D5586"/>
      <c r="E5586" s="47"/>
      <c r="H5586" s="21"/>
    </row>
    <row r="5587" spans="2:9">
      <c r="B5587"/>
      <c r="C5587"/>
      <c r="D5587"/>
      <c r="E5587" s="47"/>
      <c r="H5587" s="21"/>
    </row>
    <row r="5588" spans="2:9">
      <c r="B5588"/>
      <c r="C5588"/>
      <c r="D5588"/>
      <c r="E5588" s="47"/>
      <c r="F5588" s="17"/>
      <c r="H5588" s="21"/>
      <c r="I5588" s="9"/>
    </row>
    <row r="5589" spans="2:9">
      <c r="B5589"/>
      <c r="C5589"/>
      <c r="D5589"/>
      <c r="E5589" s="47"/>
      <c r="F5589" s="17"/>
      <c r="H5589" s="21"/>
      <c r="I5589" s="9"/>
    </row>
    <row r="5590" spans="2:9">
      <c r="B5590"/>
      <c r="C5590"/>
      <c r="D5590"/>
      <c r="E5590" s="47"/>
      <c r="H5590" s="21"/>
      <c r="I5590" s="9"/>
    </row>
    <row r="5591" spans="2:9">
      <c r="B5591"/>
      <c r="C5591"/>
      <c r="D5591"/>
      <c r="E5591" s="47"/>
      <c r="H5591" s="21"/>
      <c r="I5591" s="9"/>
    </row>
    <row r="5592" spans="2:9">
      <c r="B5592"/>
      <c r="C5592"/>
      <c r="D5592"/>
      <c r="E5592" s="47"/>
      <c r="F5592" s="17"/>
      <c r="H5592" s="21"/>
      <c r="I5592" s="9"/>
    </row>
    <row r="5593" spans="2:9">
      <c r="B5593"/>
      <c r="C5593"/>
      <c r="D5593"/>
      <c r="E5593" s="47"/>
      <c r="F5593" s="17"/>
      <c r="H5593" s="21"/>
      <c r="I5593" s="9"/>
    </row>
    <row r="5594" spans="2:9">
      <c r="B5594"/>
      <c r="C5594"/>
      <c r="D5594"/>
      <c r="E5594" s="47"/>
      <c r="F5594" s="17"/>
      <c r="H5594" s="21"/>
      <c r="I5594" s="9"/>
    </row>
    <row r="5595" spans="2:9">
      <c r="B5595"/>
      <c r="C5595"/>
      <c r="D5595"/>
      <c r="E5595" s="47"/>
      <c r="F5595" s="17"/>
      <c r="H5595" s="21"/>
      <c r="I5595" s="9"/>
    </row>
    <row r="5596" spans="2:9" ht="13.5" customHeight="1">
      <c r="B5596"/>
      <c r="C5596"/>
      <c r="D5596"/>
      <c r="E5596" s="47"/>
      <c r="F5596" s="17"/>
      <c r="H5596" s="21"/>
      <c r="I5596" s="9"/>
    </row>
    <row r="5597" spans="2:9">
      <c r="B5597"/>
      <c r="C5597"/>
      <c r="D5597"/>
      <c r="E5597" s="47"/>
      <c r="F5597" s="17"/>
      <c r="H5597" s="21"/>
      <c r="I5597" s="9"/>
    </row>
    <row r="5598" spans="2:9">
      <c r="B5598"/>
      <c r="C5598"/>
      <c r="D5598"/>
      <c r="E5598" s="47"/>
      <c r="F5598" s="17"/>
      <c r="H5598" s="21"/>
      <c r="I5598" s="9"/>
    </row>
    <row r="5599" spans="2:9">
      <c r="B5599"/>
      <c r="C5599"/>
      <c r="D5599"/>
      <c r="E5599" s="47"/>
      <c r="F5599" s="17"/>
      <c r="H5599" s="21"/>
      <c r="I5599" s="9"/>
    </row>
    <row r="5600" spans="2:9">
      <c r="B5600"/>
      <c r="C5600"/>
      <c r="D5600"/>
      <c r="E5600" s="47"/>
      <c r="F5600" s="17"/>
      <c r="H5600" s="21"/>
      <c r="I5600" s="9"/>
    </row>
    <row r="5601" spans="2:9">
      <c r="B5601"/>
      <c r="C5601"/>
      <c r="D5601"/>
      <c r="E5601" s="47"/>
      <c r="F5601" s="17"/>
      <c r="H5601" s="21"/>
      <c r="I5601" s="9"/>
    </row>
    <row r="5602" spans="2:9">
      <c r="B5602"/>
      <c r="C5602"/>
      <c r="D5602"/>
      <c r="E5602" s="47"/>
      <c r="F5602" s="17"/>
      <c r="H5602" s="21"/>
      <c r="I5602" s="9"/>
    </row>
    <row r="5603" spans="2:9">
      <c r="B5603"/>
      <c r="C5603"/>
      <c r="D5603"/>
      <c r="E5603" s="47"/>
      <c r="F5603" s="17"/>
      <c r="H5603" s="21"/>
      <c r="I5603" s="9"/>
    </row>
    <row r="5604" spans="2:9">
      <c r="B5604"/>
      <c r="C5604"/>
      <c r="D5604"/>
      <c r="E5604" s="47"/>
      <c r="F5604" s="17"/>
      <c r="H5604" s="21"/>
      <c r="I5604" s="9"/>
    </row>
    <row r="5605" spans="2:9">
      <c r="B5605"/>
      <c r="C5605"/>
      <c r="D5605"/>
      <c r="E5605" s="47"/>
      <c r="F5605" s="17"/>
      <c r="H5605" s="21"/>
      <c r="I5605" s="9"/>
    </row>
    <row r="5606" spans="2:9">
      <c r="B5606"/>
      <c r="C5606"/>
      <c r="D5606"/>
      <c r="E5606" s="47"/>
      <c r="F5606" s="17"/>
      <c r="H5606" s="21"/>
      <c r="I5606" s="9"/>
    </row>
    <row r="5607" spans="2:9">
      <c r="B5607"/>
      <c r="C5607"/>
      <c r="D5607"/>
      <c r="E5607" s="47"/>
      <c r="F5607" s="17"/>
      <c r="H5607" s="21"/>
      <c r="I5607" s="9"/>
    </row>
    <row r="5608" spans="2:9">
      <c r="B5608"/>
      <c r="C5608"/>
      <c r="D5608"/>
      <c r="E5608" s="146"/>
      <c r="F5608" s="17"/>
      <c r="H5608" s="21"/>
      <c r="I5608" s="9"/>
    </row>
    <row r="5609" spans="2:9">
      <c r="B5609"/>
      <c r="C5609"/>
      <c r="D5609"/>
      <c r="E5609" s="47"/>
      <c r="F5609" s="17"/>
      <c r="H5609" s="21"/>
      <c r="I5609" s="9"/>
    </row>
    <row r="5610" spans="2:9">
      <c r="B5610"/>
      <c r="C5610"/>
      <c r="D5610"/>
      <c r="E5610" s="47"/>
      <c r="F5610" s="17"/>
      <c r="H5610" s="21"/>
      <c r="I5610" s="9"/>
    </row>
    <row r="5611" spans="2:9">
      <c r="B5611"/>
      <c r="C5611"/>
      <c r="D5611"/>
      <c r="E5611" s="47"/>
      <c r="F5611" s="17"/>
      <c r="H5611" s="21"/>
      <c r="I5611" s="9"/>
    </row>
    <row r="5612" spans="2:9">
      <c r="B5612"/>
      <c r="C5612"/>
      <c r="D5612"/>
      <c r="E5612" s="47"/>
      <c r="F5612" s="17"/>
      <c r="H5612" s="21"/>
      <c r="I5612" s="9"/>
    </row>
    <row r="5613" spans="2:9">
      <c r="B5613"/>
      <c r="C5613"/>
      <c r="D5613"/>
      <c r="E5613" s="47"/>
      <c r="F5613" s="17"/>
      <c r="H5613" s="21"/>
      <c r="I5613" s="9"/>
    </row>
    <row r="5614" spans="2:9">
      <c r="B5614"/>
      <c r="C5614"/>
      <c r="D5614"/>
      <c r="E5614" s="47"/>
      <c r="F5614" s="17"/>
      <c r="H5614" s="21"/>
      <c r="I5614" s="9"/>
    </row>
    <row r="5615" spans="2:9">
      <c r="B5615"/>
      <c r="C5615"/>
      <c r="D5615"/>
      <c r="E5615" s="47"/>
      <c r="F5615" s="17"/>
      <c r="H5615" s="21"/>
      <c r="I5615" s="9"/>
    </row>
    <row r="5616" spans="2:9">
      <c r="E5616" s="47"/>
      <c r="F5616" s="17"/>
      <c r="H5616" s="21"/>
      <c r="I5616" s="9"/>
    </row>
    <row r="5617" spans="1:9">
      <c r="E5617" s="47"/>
      <c r="F5617" s="17"/>
      <c r="H5617" s="21"/>
      <c r="I5617" s="9"/>
    </row>
    <row r="5618" spans="1:9">
      <c r="E5618" s="47"/>
      <c r="F5618" s="17"/>
      <c r="H5618" s="21"/>
      <c r="I5618" s="9"/>
    </row>
    <row r="5619" spans="1:9">
      <c r="E5619" s="47"/>
      <c r="F5619" s="17"/>
      <c r="H5619" s="21"/>
      <c r="I5619" s="9"/>
    </row>
    <row r="5620" spans="1:9">
      <c r="E5620" s="47"/>
      <c r="F5620" s="17"/>
      <c r="H5620" s="21"/>
      <c r="I5620" s="9"/>
    </row>
    <row r="5621" spans="1:9">
      <c r="E5621" s="47"/>
      <c r="F5621" s="17"/>
      <c r="H5621" s="21"/>
      <c r="I5621" s="9"/>
    </row>
    <row r="5622" spans="1:9">
      <c r="E5622" s="47"/>
      <c r="F5622" s="17"/>
      <c r="H5622" s="21"/>
      <c r="I5622" s="9"/>
    </row>
    <row r="5623" spans="1:9">
      <c r="E5623" s="47"/>
      <c r="F5623" s="17"/>
      <c r="H5623" s="21"/>
      <c r="I5623" s="9"/>
    </row>
    <row r="5624" spans="1:9">
      <c r="E5624" s="47"/>
      <c r="F5624" s="17"/>
      <c r="H5624" s="21"/>
      <c r="I5624" s="9"/>
    </row>
    <row r="5625" spans="1:9">
      <c r="A5625" s="9"/>
      <c r="E5625" s="47"/>
      <c r="F5625" s="17"/>
      <c r="H5625" s="21"/>
      <c r="I5625" s="9"/>
    </row>
    <row r="5626" spans="1:9">
      <c r="A5626" s="9"/>
      <c r="E5626" s="47"/>
      <c r="F5626" s="17"/>
      <c r="H5626" s="21"/>
      <c r="I5626" s="9"/>
    </row>
    <row r="5627" spans="1:9">
      <c r="E5627" s="47"/>
      <c r="F5627" s="17"/>
      <c r="H5627" s="21"/>
      <c r="I5627" s="9"/>
    </row>
    <row r="5628" spans="1:9">
      <c r="E5628" s="47"/>
      <c r="F5628" s="17"/>
      <c r="H5628" s="21"/>
      <c r="I5628" s="9"/>
    </row>
    <row r="5629" spans="1:9">
      <c r="E5629" s="47"/>
      <c r="F5629" s="17"/>
      <c r="H5629" s="21"/>
      <c r="I5629" s="9"/>
    </row>
    <row r="5630" spans="1:9">
      <c r="E5630" s="47"/>
      <c r="F5630" s="17"/>
      <c r="H5630" s="21"/>
      <c r="I5630" s="9"/>
    </row>
    <row r="5631" spans="1:9">
      <c r="E5631" s="47"/>
      <c r="F5631" s="17"/>
      <c r="H5631" s="21"/>
      <c r="I5631" s="9"/>
    </row>
    <row r="5632" spans="1:9">
      <c r="E5632" s="47"/>
      <c r="F5632" s="17"/>
      <c r="H5632" s="21"/>
      <c r="I5632" s="9"/>
    </row>
    <row r="5633" spans="1:9">
      <c r="E5633" s="47"/>
      <c r="F5633" s="17"/>
      <c r="H5633" s="21"/>
      <c r="I5633" s="9"/>
    </row>
    <row r="5634" spans="1:9">
      <c r="H5634" s="21"/>
      <c r="I5634" s="9"/>
    </row>
    <row r="5635" spans="1:9">
      <c r="E5635" s="47"/>
      <c r="F5635" s="17"/>
      <c r="H5635" s="21"/>
      <c r="I5635" s="9"/>
    </row>
    <row r="5636" spans="1:9">
      <c r="E5636" s="47"/>
      <c r="F5636" s="17"/>
      <c r="H5636" s="21"/>
    </row>
    <row r="5637" spans="1:9">
      <c r="E5637" s="47"/>
      <c r="F5637" s="17"/>
      <c r="H5637" s="21"/>
    </row>
    <row r="5638" spans="1:9">
      <c r="E5638" s="47"/>
      <c r="F5638" s="17"/>
      <c r="H5638" s="21"/>
      <c r="I5638" s="9"/>
    </row>
    <row r="5639" spans="1:9">
      <c r="E5639" s="47"/>
      <c r="F5639" s="17"/>
      <c r="H5639" s="21"/>
      <c r="I5639" s="9"/>
    </row>
    <row r="5640" spans="1:9">
      <c r="E5640" s="47"/>
      <c r="F5640" s="17"/>
      <c r="H5640" s="21"/>
      <c r="I5640" s="9"/>
    </row>
    <row r="5641" spans="1:9">
      <c r="E5641" s="47"/>
      <c r="F5641" s="17"/>
      <c r="H5641" s="21"/>
      <c r="I5641" s="9"/>
    </row>
    <row r="5642" spans="1:9">
      <c r="E5642" s="47"/>
      <c r="F5642" s="17"/>
      <c r="H5642" s="21"/>
      <c r="I5642" s="9"/>
    </row>
    <row r="5643" spans="1:9">
      <c r="E5643" s="47"/>
      <c r="F5643" s="17"/>
      <c r="H5643" s="21"/>
      <c r="I5643" s="9"/>
    </row>
    <row r="5644" spans="1:9">
      <c r="E5644" s="47"/>
      <c r="F5644" s="17"/>
      <c r="H5644" s="21"/>
      <c r="I5644" s="9"/>
    </row>
    <row r="5645" spans="1:9">
      <c r="E5645" s="47"/>
      <c r="F5645" s="17"/>
      <c r="H5645" s="21"/>
      <c r="I5645" s="9"/>
    </row>
    <row r="5646" spans="1:9">
      <c r="A5646" s="9"/>
      <c r="E5646" s="47"/>
      <c r="F5646" s="17"/>
      <c r="H5646" s="21"/>
      <c r="I5646" s="9"/>
    </row>
    <row r="5647" spans="1:9">
      <c r="E5647" s="47"/>
      <c r="F5647" s="17"/>
      <c r="H5647" s="21"/>
      <c r="I5647" s="9"/>
    </row>
    <row r="5648" spans="1:9">
      <c r="E5648" s="47"/>
      <c r="F5648" s="17"/>
      <c r="H5648" s="21"/>
      <c r="I5648" s="9"/>
    </row>
    <row r="5649" spans="1:9">
      <c r="E5649" s="47"/>
      <c r="F5649" s="17"/>
      <c r="H5649" s="21"/>
      <c r="I5649" s="9"/>
    </row>
    <row r="5650" spans="1:9">
      <c r="E5650" s="47"/>
      <c r="F5650" s="17"/>
      <c r="H5650" s="21"/>
      <c r="I5650" s="9"/>
    </row>
    <row r="5651" spans="1:9">
      <c r="E5651" s="47"/>
      <c r="F5651" s="17"/>
      <c r="H5651" s="21"/>
      <c r="I5651" s="9"/>
    </row>
    <row r="5652" spans="1:9">
      <c r="A5652" s="9"/>
      <c r="E5652" s="47"/>
      <c r="F5652" s="17"/>
      <c r="H5652" s="21"/>
      <c r="I5652" s="9"/>
    </row>
    <row r="5653" spans="1:9">
      <c r="E5653" s="146"/>
      <c r="F5653" s="17"/>
      <c r="H5653" s="21"/>
      <c r="I5653" s="9"/>
    </row>
    <row r="5654" spans="1:9">
      <c r="E5654" s="47"/>
      <c r="F5654" s="17"/>
      <c r="H5654" s="21"/>
      <c r="I5654" s="9"/>
    </row>
    <row r="5655" spans="1:9">
      <c r="E5655" s="47"/>
      <c r="F5655" s="17"/>
      <c r="H5655" s="21"/>
      <c r="I5655" s="9"/>
    </row>
    <row r="5656" spans="1:9">
      <c r="E5656" s="47"/>
      <c r="F5656" s="17"/>
      <c r="H5656" s="21"/>
      <c r="I5656" s="9"/>
    </row>
    <row r="5657" spans="1:9">
      <c r="E5657" s="47"/>
      <c r="F5657" s="17"/>
      <c r="H5657" s="21"/>
      <c r="I5657" s="9"/>
    </row>
    <row r="5658" spans="1:9">
      <c r="E5658" s="47"/>
      <c r="F5658" s="17"/>
      <c r="H5658" s="21"/>
      <c r="I5658" s="9"/>
    </row>
    <row r="5659" spans="1:9">
      <c r="E5659" s="47"/>
      <c r="F5659" s="17"/>
      <c r="H5659" s="21"/>
      <c r="I5659" s="9"/>
    </row>
    <row r="5660" spans="1:9">
      <c r="E5660" s="47"/>
      <c r="F5660" s="17"/>
      <c r="H5660" s="21"/>
      <c r="I5660" s="9"/>
    </row>
    <row r="5661" spans="1:9">
      <c r="E5661" s="47"/>
      <c r="F5661" s="17"/>
      <c r="H5661" s="21"/>
      <c r="I5661" s="9"/>
    </row>
    <row r="5662" spans="1:9">
      <c r="E5662" s="47"/>
      <c r="F5662" s="17"/>
      <c r="H5662" s="21"/>
      <c r="I5662" s="9"/>
    </row>
    <row r="5663" spans="1:9">
      <c r="E5663" s="47"/>
      <c r="F5663" s="17"/>
      <c r="H5663" s="21"/>
      <c r="I5663" s="9"/>
    </row>
    <row r="5664" spans="1:9">
      <c r="B5664"/>
      <c r="C5664"/>
      <c r="D5664"/>
      <c r="E5664" s="47"/>
      <c r="F5664" s="17"/>
      <c r="H5664" s="21"/>
      <c r="I5664" s="9"/>
    </row>
    <row r="5665" spans="2:9">
      <c r="B5665"/>
      <c r="C5665"/>
      <c r="D5665"/>
      <c r="E5665" s="47"/>
      <c r="F5665" s="17"/>
      <c r="H5665" s="21"/>
      <c r="I5665" s="9"/>
    </row>
    <row r="5666" spans="2:9">
      <c r="B5666"/>
      <c r="C5666"/>
      <c r="D5666"/>
      <c r="E5666" s="47"/>
      <c r="F5666" s="17"/>
      <c r="H5666" s="21"/>
      <c r="I5666" s="9"/>
    </row>
    <row r="5667" spans="2:9">
      <c r="B5667"/>
      <c r="C5667"/>
      <c r="D5667"/>
      <c r="E5667" s="47"/>
      <c r="F5667" s="17"/>
      <c r="H5667" s="21"/>
      <c r="I5667" s="9"/>
    </row>
    <row r="5668" spans="2:9">
      <c r="B5668"/>
      <c r="C5668"/>
      <c r="D5668"/>
      <c r="E5668" s="47"/>
      <c r="F5668" s="17"/>
      <c r="H5668" s="21"/>
      <c r="I5668" s="9"/>
    </row>
    <row r="5669" spans="2:9">
      <c r="B5669"/>
      <c r="C5669"/>
      <c r="D5669"/>
      <c r="E5669" s="47"/>
      <c r="F5669" s="17"/>
      <c r="H5669" s="21"/>
      <c r="I5669" s="9"/>
    </row>
    <row r="5670" spans="2:9">
      <c r="B5670"/>
      <c r="C5670"/>
      <c r="D5670"/>
      <c r="E5670" s="47"/>
      <c r="F5670" s="17"/>
      <c r="H5670" s="21"/>
      <c r="I5670" s="9"/>
    </row>
    <row r="5671" spans="2:9">
      <c r="B5671"/>
      <c r="C5671"/>
      <c r="D5671"/>
      <c r="E5671" s="47"/>
      <c r="F5671" s="17"/>
      <c r="H5671" s="21"/>
      <c r="I5671" s="9"/>
    </row>
    <row r="5672" spans="2:9">
      <c r="B5672"/>
      <c r="C5672"/>
      <c r="D5672"/>
      <c r="E5672" s="47"/>
      <c r="F5672" s="17"/>
      <c r="H5672" s="21"/>
      <c r="I5672" s="9"/>
    </row>
    <row r="5673" spans="2:9">
      <c r="B5673"/>
      <c r="C5673"/>
      <c r="D5673"/>
      <c r="E5673" s="47"/>
      <c r="F5673" s="17"/>
      <c r="H5673" s="21"/>
      <c r="I5673" s="9"/>
    </row>
    <row r="5674" spans="2:9">
      <c r="B5674"/>
      <c r="C5674"/>
      <c r="D5674"/>
      <c r="E5674" s="47"/>
      <c r="F5674" s="17"/>
      <c r="H5674" s="21"/>
      <c r="I5674" s="9"/>
    </row>
    <row r="5675" spans="2:9">
      <c r="B5675"/>
      <c r="C5675"/>
      <c r="D5675"/>
      <c r="E5675" s="47"/>
      <c r="F5675" s="17"/>
      <c r="H5675" s="21"/>
      <c r="I5675" s="9"/>
    </row>
    <row r="5676" spans="2:9">
      <c r="B5676"/>
      <c r="C5676"/>
      <c r="D5676"/>
      <c r="E5676" s="47"/>
      <c r="F5676" s="17"/>
      <c r="H5676" s="21"/>
      <c r="I5676" s="9"/>
    </row>
    <row r="5677" spans="2:9">
      <c r="B5677"/>
      <c r="C5677"/>
      <c r="D5677"/>
      <c r="E5677" s="47"/>
      <c r="F5677" s="17"/>
      <c r="H5677" s="21"/>
      <c r="I5677" s="9"/>
    </row>
    <row r="5678" spans="2:9">
      <c r="B5678"/>
      <c r="C5678"/>
      <c r="D5678"/>
      <c r="E5678" s="47"/>
      <c r="F5678" s="17"/>
      <c r="H5678" s="21"/>
      <c r="I5678" s="9"/>
    </row>
    <row r="5679" spans="2:9">
      <c r="B5679"/>
      <c r="C5679"/>
      <c r="D5679"/>
      <c r="E5679" s="47"/>
      <c r="F5679" s="17"/>
      <c r="H5679" s="21"/>
      <c r="I5679" s="9"/>
    </row>
    <row r="5680" spans="2:9">
      <c r="E5680" s="47"/>
      <c r="F5680" s="17"/>
      <c r="H5680" s="21"/>
      <c r="I5680" s="9"/>
    </row>
    <row r="5681" spans="1:9">
      <c r="A5681" s="9"/>
      <c r="E5681" s="47"/>
      <c r="F5681" s="17"/>
      <c r="H5681" s="21"/>
      <c r="I5681" s="9"/>
    </row>
    <row r="5682" spans="1:9">
      <c r="E5682" s="47"/>
      <c r="F5682" s="17"/>
      <c r="H5682" s="21"/>
      <c r="I5682" s="9"/>
    </row>
    <row r="5683" spans="1:9">
      <c r="E5683" s="47"/>
      <c r="F5683" s="17"/>
      <c r="H5683" s="21"/>
      <c r="I5683" s="9"/>
    </row>
    <row r="5684" spans="1:9">
      <c r="E5684" s="47"/>
      <c r="F5684" s="17"/>
      <c r="H5684" s="21"/>
      <c r="I5684" s="9"/>
    </row>
    <row r="5685" spans="1:9">
      <c r="E5685" s="47"/>
      <c r="F5685" s="17"/>
      <c r="H5685" s="21"/>
      <c r="I5685" s="9"/>
    </row>
    <row r="5686" spans="1:9">
      <c r="E5686" s="47"/>
      <c r="F5686" s="17"/>
      <c r="H5686" s="21"/>
      <c r="I5686" s="9"/>
    </row>
    <row r="5687" spans="1:9">
      <c r="E5687" s="47"/>
      <c r="F5687" s="17"/>
      <c r="H5687" s="21"/>
      <c r="I5687" s="9"/>
    </row>
    <row r="5688" spans="1:9">
      <c r="E5688" s="47"/>
      <c r="F5688" s="17"/>
      <c r="H5688" s="21"/>
      <c r="I5688" s="9"/>
    </row>
    <row r="5689" spans="1:9">
      <c r="E5689" s="47"/>
      <c r="F5689" s="17"/>
      <c r="H5689" s="21"/>
      <c r="I5689" s="9"/>
    </row>
    <row r="5690" spans="1:9">
      <c r="E5690" s="47"/>
      <c r="F5690" s="17"/>
      <c r="H5690" s="21"/>
      <c r="I5690" s="9"/>
    </row>
    <row r="5691" spans="1:9">
      <c r="E5691" s="47"/>
      <c r="F5691" s="17"/>
      <c r="H5691" s="21"/>
      <c r="I5691" s="9"/>
    </row>
    <row r="5692" spans="1:9">
      <c r="E5692" s="47"/>
      <c r="F5692" s="17"/>
      <c r="H5692" s="21"/>
      <c r="I5692" s="9"/>
    </row>
    <row r="5693" spans="1:9">
      <c r="A5693" s="9"/>
      <c r="E5693" s="146"/>
      <c r="F5693" s="17"/>
      <c r="H5693" s="21"/>
      <c r="I5693" s="9"/>
    </row>
    <row r="5694" spans="1:9">
      <c r="E5694" s="47"/>
      <c r="F5694" s="17"/>
      <c r="H5694" s="21"/>
      <c r="I5694" s="9"/>
    </row>
    <row r="5695" spans="1:9">
      <c r="E5695" s="47"/>
      <c r="F5695" s="17"/>
      <c r="H5695" s="21"/>
      <c r="I5695" s="9"/>
    </row>
    <row r="5696" spans="1:9">
      <c r="B5696"/>
      <c r="C5696"/>
      <c r="D5696"/>
      <c r="E5696" s="47"/>
      <c r="F5696" s="17"/>
      <c r="H5696" s="21"/>
      <c r="I5696" s="9"/>
    </row>
    <row r="5697" spans="2:9">
      <c r="B5697"/>
      <c r="C5697"/>
      <c r="D5697"/>
      <c r="E5697" s="47"/>
      <c r="F5697" s="17"/>
      <c r="H5697" s="21"/>
      <c r="I5697" s="9"/>
    </row>
    <row r="5698" spans="2:9">
      <c r="B5698"/>
      <c r="C5698"/>
      <c r="D5698"/>
      <c r="E5698" s="47"/>
      <c r="F5698" s="17"/>
      <c r="H5698" s="21"/>
      <c r="I5698" s="9"/>
    </row>
    <row r="5699" spans="2:9">
      <c r="B5699"/>
      <c r="C5699"/>
      <c r="D5699"/>
      <c r="E5699" s="47"/>
      <c r="F5699" s="17"/>
      <c r="H5699" s="21"/>
      <c r="I5699" s="9"/>
    </row>
    <row r="5700" spans="2:9">
      <c r="B5700"/>
      <c r="C5700"/>
      <c r="D5700"/>
      <c r="E5700" s="47"/>
      <c r="F5700" s="17"/>
      <c r="H5700" s="21"/>
      <c r="I5700" s="9"/>
    </row>
    <row r="5701" spans="2:9">
      <c r="B5701"/>
      <c r="C5701"/>
      <c r="D5701"/>
      <c r="E5701" s="47"/>
      <c r="F5701" s="17"/>
      <c r="H5701" s="21"/>
      <c r="I5701" s="9"/>
    </row>
    <row r="5702" spans="2:9">
      <c r="B5702"/>
      <c r="C5702"/>
      <c r="D5702"/>
      <c r="E5702" s="47"/>
      <c r="F5702" s="17"/>
      <c r="H5702" s="21"/>
      <c r="I5702" s="9"/>
    </row>
    <row r="5703" spans="2:9">
      <c r="B5703"/>
      <c r="C5703"/>
      <c r="D5703"/>
      <c r="E5703" s="47"/>
      <c r="F5703" s="17"/>
      <c r="H5703" s="21"/>
      <c r="I5703" s="9"/>
    </row>
    <row r="5704" spans="2:9">
      <c r="B5704"/>
      <c r="C5704"/>
      <c r="D5704"/>
      <c r="E5704" s="47"/>
      <c r="F5704" s="17"/>
      <c r="H5704" s="21"/>
      <c r="I5704" s="9"/>
    </row>
    <row r="5705" spans="2:9">
      <c r="B5705"/>
      <c r="C5705"/>
      <c r="D5705"/>
      <c r="E5705" s="47"/>
      <c r="H5705" s="21"/>
      <c r="I5705" s="9"/>
    </row>
    <row r="5706" spans="2:9">
      <c r="B5706"/>
      <c r="C5706"/>
      <c r="D5706"/>
      <c r="E5706" s="47"/>
      <c r="F5706" s="17"/>
      <c r="H5706" s="21"/>
      <c r="I5706" s="9"/>
    </row>
    <row r="5707" spans="2:9">
      <c r="B5707"/>
      <c r="C5707"/>
      <c r="D5707"/>
      <c r="E5707" s="47"/>
      <c r="F5707" s="17"/>
      <c r="H5707" s="21"/>
      <c r="I5707" s="9"/>
    </row>
    <row r="5708" spans="2:9">
      <c r="B5708"/>
      <c r="C5708"/>
      <c r="D5708"/>
      <c r="E5708" s="47"/>
      <c r="F5708" s="17"/>
      <c r="H5708" s="21"/>
      <c r="I5708" s="9"/>
    </row>
    <row r="5709" spans="2:9">
      <c r="B5709"/>
      <c r="C5709"/>
      <c r="D5709"/>
      <c r="E5709" s="47"/>
      <c r="F5709" s="27"/>
      <c r="H5709" s="21"/>
      <c r="I5709" s="9"/>
    </row>
    <row r="5710" spans="2:9">
      <c r="B5710"/>
      <c r="C5710"/>
      <c r="D5710"/>
      <c r="E5710" s="47"/>
      <c r="F5710" s="17"/>
      <c r="H5710" s="21"/>
      <c r="I5710" s="9"/>
    </row>
    <row r="5711" spans="2:9">
      <c r="B5711"/>
      <c r="C5711"/>
      <c r="D5711"/>
      <c r="E5711" s="47"/>
      <c r="F5711" s="17"/>
      <c r="H5711" s="21"/>
      <c r="I5711" s="9"/>
    </row>
    <row r="5712" spans="2:9">
      <c r="E5712" s="47"/>
      <c r="F5712" s="17"/>
      <c r="H5712" s="21"/>
      <c r="I5712" s="9"/>
    </row>
    <row r="5713" spans="1:9">
      <c r="E5713" s="47"/>
      <c r="F5713" s="17"/>
      <c r="H5713" s="21"/>
      <c r="I5713" s="9"/>
    </row>
    <row r="5714" spans="1:9">
      <c r="E5714" s="47"/>
      <c r="F5714" s="17"/>
      <c r="H5714" s="21"/>
      <c r="I5714" s="9"/>
    </row>
    <row r="5715" spans="1:9">
      <c r="A5715" s="9"/>
      <c r="E5715" s="47"/>
      <c r="F5715" s="17"/>
      <c r="H5715" s="21"/>
      <c r="I5715" s="9"/>
    </row>
    <row r="5716" spans="1:9">
      <c r="E5716" s="47"/>
      <c r="F5716" s="17"/>
      <c r="H5716" s="21"/>
      <c r="I5716" s="9"/>
    </row>
    <row r="5717" spans="1:9">
      <c r="E5717" s="47"/>
      <c r="F5717" s="17"/>
      <c r="H5717" s="21"/>
      <c r="I5717" s="9"/>
    </row>
    <row r="5718" spans="1:9">
      <c r="E5718" s="47"/>
      <c r="F5718" s="17"/>
      <c r="H5718" s="21"/>
      <c r="I5718" s="9"/>
    </row>
    <row r="5719" spans="1:9">
      <c r="E5719" s="47"/>
      <c r="F5719" s="17"/>
      <c r="H5719" s="21"/>
      <c r="I5719" s="9"/>
    </row>
    <row r="5720" spans="1:9">
      <c r="E5720" s="47"/>
      <c r="F5720" s="17"/>
      <c r="H5720" s="21"/>
      <c r="I5720" s="9"/>
    </row>
    <row r="5721" spans="1:9">
      <c r="E5721" s="47"/>
      <c r="F5721" s="17"/>
      <c r="H5721" s="21"/>
      <c r="I5721" s="9"/>
    </row>
    <row r="5722" spans="1:9">
      <c r="E5722" s="47"/>
      <c r="F5722" s="17"/>
      <c r="H5722" s="21"/>
      <c r="I5722" s="9"/>
    </row>
    <row r="5723" spans="1:9">
      <c r="E5723" s="47"/>
      <c r="F5723" s="17"/>
      <c r="H5723" s="21"/>
      <c r="I5723" s="9"/>
    </row>
    <row r="5724" spans="1:9">
      <c r="E5724" s="47"/>
      <c r="F5724" s="17"/>
      <c r="H5724" s="21"/>
      <c r="I5724" s="9"/>
    </row>
    <row r="5725" spans="1:9">
      <c r="E5725" s="146"/>
      <c r="F5725" s="17"/>
      <c r="H5725" s="21"/>
      <c r="I5725" s="9"/>
    </row>
    <row r="5726" spans="1:9">
      <c r="E5726" s="47"/>
      <c r="F5726" s="17"/>
      <c r="H5726" s="21"/>
      <c r="I5726" s="9"/>
    </row>
    <row r="5727" spans="1:9">
      <c r="E5727" s="47"/>
      <c r="F5727" s="17"/>
      <c r="H5727" s="21"/>
      <c r="I5727" s="9"/>
    </row>
    <row r="5728" spans="1:9">
      <c r="B5728"/>
      <c r="C5728"/>
      <c r="D5728"/>
      <c r="E5728" s="47"/>
      <c r="F5728" s="17"/>
      <c r="H5728" s="21"/>
      <c r="I5728" s="9"/>
    </row>
    <row r="5729" spans="2:9">
      <c r="B5729"/>
      <c r="C5729"/>
      <c r="D5729"/>
      <c r="E5729" s="47"/>
      <c r="F5729" s="17"/>
      <c r="H5729" s="21"/>
      <c r="I5729" s="9"/>
    </row>
    <row r="5730" spans="2:9">
      <c r="B5730"/>
      <c r="C5730"/>
      <c r="D5730"/>
      <c r="E5730" s="47"/>
      <c r="F5730" s="27"/>
      <c r="H5730" s="21"/>
      <c r="I5730" s="9"/>
    </row>
    <row r="5731" spans="2:9">
      <c r="B5731"/>
      <c r="C5731"/>
      <c r="D5731"/>
      <c r="E5731" s="47"/>
      <c r="F5731" s="27"/>
      <c r="H5731" s="21"/>
      <c r="I5731" s="9"/>
    </row>
    <row r="5732" spans="2:9">
      <c r="B5732"/>
      <c r="C5732"/>
      <c r="D5732"/>
      <c r="E5732" s="47"/>
      <c r="F5732" s="17"/>
      <c r="H5732" s="21"/>
      <c r="I5732" s="9"/>
    </row>
    <row r="5733" spans="2:9">
      <c r="B5733"/>
      <c r="C5733"/>
      <c r="D5733"/>
      <c r="E5733" s="47"/>
      <c r="F5733" s="17"/>
      <c r="H5733" s="21"/>
      <c r="I5733" s="9"/>
    </row>
    <row r="5734" spans="2:9">
      <c r="B5734"/>
      <c r="C5734"/>
      <c r="D5734"/>
      <c r="E5734" s="47"/>
      <c r="F5734" s="17"/>
      <c r="H5734" s="21"/>
      <c r="I5734" s="9"/>
    </row>
    <row r="5735" spans="2:9">
      <c r="B5735"/>
      <c r="C5735"/>
      <c r="D5735"/>
      <c r="E5735" s="47"/>
      <c r="F5735" s="17"/>
      <c r="H5735" s="21"/>
      <c r="I5735" s="9"/>
    </row>
    <row r="5736" spans="2:9">
      <c r="B5736"/>
      <c r="C5736"/>
      <c r="D5736"/>
      <c r="E5736" s="47"/>
      <c r="F5736" s="17"/>
      <c r="H5736" s="21"/>
      <c r="I5736" s="9"/>
    </row>
    <row r="5737" spans="2:9">
      <c r="B5737"/>
      <c r="C5737"/>
      <c r="D5737"/>
      <c r="E5737" s="47"/>
      <c r="F5737" s="17"/>
      <c r="H5737" s="21"/>
      <c r="I5737" s="9"/>
    </row>
    <row r="5738" spans="2:9">
      <c r="B5738"/>
      <c r="C5738"/>
      <c r="D5738"/>
      <c r="E5738" s="47"/>
      <c r="F5738" s="17"/>
      <c r="H5738" s="21"/>
      <c r="I5738" s="9"/>
    </row>
    <row r="5739" spans="2:9">
      <c r="B5739"/>
      <c r="C5739"/>
      <c r="D5739"/>
      <c r="E5739" s="47"/>
      <c r="F5739" s="27"/>
      <c r="H5739" s="21"/>
      <c r="I5739" s="9"/>
    </row>
    <row r="5740" spans="2:9">
      <c r="B5740"/>
      <c r="C5740"/>
      <c r="D5740"/>
      <c r="E5740" s="47"/>
      <c r="F5740" s="27"/>
      <c r="H5740" s="21"/>
      <c r="I5740" s="9"/>
    </row>
    <row r="5741" spans="2:9">
      <c r="B5741"/>
      <c r="C5741"/>
      <c r="D5741"/>
      <c r="E5741" s="47"/>
      <c r="F5741" s="17"/>
      <c r="H5741" s="21"/>
      <c r="I5741" s="9"/>
    </row>
    <row r="5742" spans="2:9">
      <c r="B5742"/>
      <c r="C5742"/>
      <c r="D5742"/>
      <c r="E5742" s="47"/>
      <c r="F5742" s="17"/>
      <c r="H5742" s="21"/>
      <c r="I5742" s="9"/>
    </row>
    <row r="5743" spans="2:9">
      <c r="B5743"/>
      <c r="C5743"/>
      <c r="D5743"/>
      <c r="E5743" s="47"/>
      <c r="F5743" s="17"/>
      <c r="H5743" s="21"/>
      <c r="I5743" s="9"/>
    </row>
    <row r="5744" spans="2:9">
      <c r="E5744" s="47"/>
      <c r="F5744" s="17"/>
      <c r="H5744" s="21"/>
      <c r="I5744" s="9"/>
    </row>
    <row r="5745" spans="1:9">
      <c r="E5745" s="47"/>
      <c r="F5745" s="17"/>
      <c r="H5745" s="21"/>
      <c r="I5745" s="9"/>
    </row>
    <row r="5746" spans="1:9">
      <c r="E5746" s="47"/>
      <c r="F5746" s="17"/>
      <c r="H5746" s="21"/>
      <c r="I5746" s="9"/>
    </row>
    <row r="5747" spans="1:9">
      <c r="E5747" s="47"/>
      <c r="F5747" s="17"/>
      <c r="H5747" s="21"/>
      <c r="I5747" s="9"/>
    </row>
    <row r="5748" spans="1:9">
      <c r="E5748" s="47"/>
      <c r="F5748" s="17"/>
      <c r="H5748" s="21"/>
      <c r="I5748" s="9"/>
    </row>
    <row r="5749" spans="1:9">
      <c r="E5749" s="47"/>
      <c r="F5749" s="17"/>
      <c r="H5749" s="21"/>
      <c r="I5749" s="9"/>
    </row>
    <row r="5750" spans="1:9">
      <c r="E5750" s="47"/>
      <c r="F5750" s="28"/>
      <c r="H5750" s="21"/>
      <c r="I5750" s="9"/>
    </row>
    <row r="5751" spans="1:9">
      <c r="A5751" s="9"/>
      <c r="E5751" s="47"/>
      <c r="F5751" s="17"/>
      <c r="H5751" s="21"/>
      <c r="I5751" s="9"/>
    </row>
    <row r="5752" spans="1:9">
      <c r="E5752" s="47"/>
      <c r="H5752" s="21"/>
      <c r="I5752" s="9"/>
    </row>
    <row r="5753" spans="1:9">
      <c r="E5753" s="47"/>
      <c r="F5753" s="17"/>
      <c r="H5753" s="21"/>
      <c r="I5753" s="9"/>
    </row>
    <row r="5754" spans="1:9">
      <c r="E5754" s="47"/>
      <c r="F5754" s="17"/>
      <c r="H5754" s="21"/>
      <c r="I5754" s="9"/>
    </row>
    <row r="5755" spans="1:9">
      <c r="E5755" s="47"/>
      <c r="F5755" s="17"/>
      <c r="H5755" s="21"/>
      <c r="I5755" s="9"/>
    </row>
    <row r="5756" spans="1:9">
      <c r="A5756" s="9"/>
      <c r="E5756" s="47"/>
      <c r="F5756" s="17"/>
      <c r="H5756" s="21"/>
      <c r="I5756" s="9"/>
    </row>
    <row r="5757" spans="1:9">
      <c r="E5757" s="47"/>
      <c r="F5757" s="17"/>
      <c r="H5757" s="21"/>
      <c r="I5757" s="9"/>
    </row>
    <row r="5758" spans="1:9">
      <c r="E5758" s="47"/>
      <c r="H5758" s="21"/>
      <c r="I5758" s="9"/>
    </row>
    <row r="5759" spans="1:9">
      <c r="E5759" s="47"/>
      <c r="F5759" s="17"/>
      <c r="H5759" s="21"/>
      <c r="I5759" s="9"/>
    </row>
    <row r="5760" spans="1:9">
      <c r="B5760"/>
      <c r="C5760"/>
      <c r="D5760"/>
      <c r="E5760" s="47"/>
      <c r="F5760" s="17"/>
      <c r="H5760" s="21"/>
      <c r="I5760" s="9"/>
    </row>
    <row r="5761" spans="2:86">
      <c r="B5761"/>
      <c r="C5761"/>
      <c r="D5761"/>
      <c r="E5761" s="47"/>
      <c r="H5761" s="21"/>
      <c r="I5761" s="9"/>
    </row>
    <row r="5762" spans="2:86">
      <c r="B5762"/>
      <c r="C5762"/>
      <c r="D5762"/>
      <c r="E5762" s="47"/>
      <c r="H5762" s="21"/>
      <c r="I5762" s="9"/>
    </row>
    <row r="5763" spans="2:86">
      <c r="B5763"/>
      <c r="C5763"/>
      <c r="D5763"/>
      <c r="E5763" s="47"/>
      <c r="F5763" s="17"/>
      <c r="H5763" s="21"/>
      <c r="I5763" s="9"/>
    </row>
    <row r="5764" spans="2:86">
      <c r="B5764"/>
      <c r="C5764"/>
      <c r="D5764"/>
      <c r="E5764" s="47"/>
      <c r="H5764" s="21"/>
      <c r="I5764" s="9"/>
    </row>
    <row r="5765" spans="2:86">
      <c r="B5765"/>
      <c r="C5765"/>
      <c r="D5765"/>
      <c r="E5765" s="47"/>
      <c r="F5765" s="17"/>
      <c r="H5765" s="21"/>
      <c r="I5765" s="9"/>
    </row>
    <row r="5766" spans="2:86">
      <c r="B5766"/>
      <c r="C5766"/>
      <c r="D5766"/>
      <c r="E5766" s="47"/>
      <c r="H5766" s="21"/>
      <c r="I5766" s="9"/>
      <c r="CH5766" t="s">
        <v>753</v>
      </c>
    </row>
  </sheetData>
  <phoneticPr fontId="0" type="noConversion"/>
  <pageMargins left="0.25" right="0.25" top="0.25" bottom="0.25" header="0.5" footer="0.5"/>
  <pageSetup scale="80" orientation="landscape"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2"/>
  <dimension ref="A1:M58"/>
  <sheetViews>
    <sheetView workbookViewId="0">
      <selection activeCell="C1" sqref="C1"/>
    </sheetView>
  </sheetViews>
  <sheetFormatPr defaultRowHeight="12.75"/>
  <cols>
    <col min="1" max="1" width="14.85546875" style="9" customWidth="1"/>
    <col min="2" max="3" width="12.85546875" bestFit="1" customWidth="1"/>
    <col min="4" max="5" width="15.5703125" bestFit="1" customWidth="1"/>
    <col min="6" max="7" width="11.28515625" style="4" bestFit="1" customWidth="1"/>
    <col min="8" max="8" width="12.85546875" bestFit="1" customWidth="1"/>
    <col min="9" max="9" width="20.140625" bestFit="1" customWidth="1"/>
    <col min="10" max="10" width="15.5703125" style="4" bestFit="1" customWidth="1"/>
    <col min="11" max="11" width="13.7109375" bestFit="1" customWidth="1"/>
  </cols>
  <sheetData>
    <row r="1" spans="1:11">
      <c r="A1" s="5" t="s">
        <v>468</v>
      </c>
      <c r="B1" s="118"/>
      <c r="C1" s="174"/>
      <c r="D1" s="174"/>
      <c r="E1" s="175"/>
      <c r="F1" s="175"/>
      <c r="G1" s="174"/>
      <c r="H1" s="118"/>
    </row>
    <row r="2" spans="1:11">
      <c r="A2" s="5" t="s">
        <v>510</v>
      </c>
      <c r="B2" s="118"/>
      <c r="C2" s="118"/>
      <c r="D2" s="118"/>
      <c r="E2" s="118"/>
      <c r="F2" s="176"/>
      <c r="G2" s="177"/>
      <c r="H2" s="175"/>
      <c r="I2" s="97"/>
    </row>
    <row r="3" spans="1:11">
      <c r="A3" s="5"/>
      <c r="B3" s="118"/>
      <c r="C3" s="118"/>
      <c r="D3" s="118"/>
      <c r="E3" s="118"/>
      <c r="F3" s="23"/>
      <c r="G3" s="23"/>
      <c r="H3" s="118"/>
    </row>
    <row r="4" spans="1:11">
      <c r="A4" s="38" t="s">
        <v>167</v>
      </c>
      <c r="B4" s="103" t="s">
        <v>159</v>
      </c>
      <c r="C4" s="103" t="s">
        <v>159</v>
      </c>
      <c r="D4" s="103" t="s">
        <v>160</v>
      </c>
      <c r="E4" s="103" t="s">
        <v>160</v>
      </c>
      <c r="F4" s="20" t="s">
        <v>158</v>
      </c>
      <c r="G4" s="20" t="s">
        <v>158</v>
      </c>
      <c r="H4" s="20" t="s">
        <v>158</v>
      </c>
      <c r="I4" s="24"/>
      <c r="J4" s="24"/>
    </row>
    <row r="5" spans="1:11">
      <c r="A5" s="5" t="s">
        <v>195</v>
      </c>
      <c r="B5" s="59" t="s">
        <v>158</v>
      </c>
      <c r="C5" s="59" t="s">
        <v>162</v>
      </c>
      <c r="D5" s="59" t="s">
        <v>158</v>
      </c>
      <c r="E5" s="59" t="s">
        <v>164</v>
      </c>
      <c r="F5" s="20" t="s">
        <v>165</v>
      </c>
      <c r="G5" s="20" t="s">
        <v>1</v>
      </c>
      <c r="H5" s="59" t="s">
        <v>0</v>
      </c>
      <c r="I5" s="24"/>
      <c r="J5" s="22"/>
    </row>
    <row r="6" spans="1:11">
      <c r="A6" s="38"/>
      <c r="B6" s="20" t="s">
        <v>105</v>
      </c>
      <c r="C6" s="20" t="s">
        <v>163</v>
      </c>
      <c r="D6" s="20"/>
      <c r="E6" s="20" t="s">
        <v>163</v>
      </c>
      <c r="F6" s="20" t="s">
        <v>166</v>
      </c>
      <c r="G6" s="23"/>
      <c r="H6" s="20" t="s">
        <v>169</v>
      </c>
      <c r="I6" s="49"/>
      <c r="J6" s="24"/>
    </row>
    <row r="7" spans="1:11">
      <c r="A7" s="38"/>
      <c r="B7" s="20"/>
      <c r="C7" s="20"/>
      <c r="D7" s="20"/>
      <c r="E7" s="20"/>
      <c r="F7" s="20"/>
      <c r="G7" s="23"/>
      <c r="H7" s="20"/>
      <c r="I7" s="107"/>
      <c r="J7" s="107"/>
      <c r="K7" s="107"/>
    </row>
    <row r="8" spans="1:11" ht="14.25">
      <c r="A8" s="91" t="s">
        <v>842</v>
      </c>
      <c r="B8" s="107">
        <f>'MAY,''25'!B151</f>
        <v>0.33797216699801191</v>
      </c>
      <c r="C8" s="107">
        <f>'MAY,''25'!C151</f>
        <v>0.121602</v>
      </c>
      <c r="D8" s="107">
        <f>'MAY,''25'!D151</f>
        <v>7.9522862823061622E-3</v>
      </c>
      <c r="E8" s="107">
        <f>'MAY,''25'!E151</f>
        <v>2.1845E-2</v>
      </c>
      <c r="F8" s="107">
        <f>12486.9976/12911.8218-1</f>
        <v>-3.2901956562008894E-2</v>
      </c>
      <c r="G8" s="107">
        <f>F8-H8</f>
        <v>4.1096182612593291E-3</v>
      </c>
      <c r="H8" s="107">
        <f>5663.9393/5881.6276-1</f>
        <v>-3.7011574823268223E-2</v>
      </c>
      <c r="I8" s="223"/>
      <c r="J8" s="172"/>
    </row>
    <row r="9" spans="1:11" ht="14.25">
      <c r="A9" s="91" t="s">
        <v>835</v>
      </c>
      <c r="B9" s="107">
        <v>0.63618290258449306</v>
      </c>
      <c r="C9" s="107">
        <v>0.21404599999999999</v>
      </c>
      <c r="D9" s="107">
        <v>2.584493041749503E-2</v>
      </c>
      <c r="E9" s="107">
        <v>2.8143999999999999E-2</v>
      </c>
      <c r="F9" s="107">
        <v>0.25019720264321577</v>
      </c>
      <c r="G9" s="107">
        <v>1.710748249515337E-2</v>
      </c>
      <c r="H9" s="107">
        <v>0.2330897201480624</v>
      </c>
      <c r="I9" s="223"/>
      <c r="J9" s="172"/>
    </row>
    <row r="10" spans="1:11" ht="14.25">
      <c r="A10" s="91" t="s">
        <v>809</v>
      </c>
      <c r="B10" s="107">
        <v>0.66202783300198809</v>
      </c>
      <c r="C10" s="107">
        <v>0.22328999999999999</v>
      </c>
      <c r="D10" s="107">
        <v>9.9403578528827041E-3</v>
      </c>
      <c r="E10" s="107">
        <v>1.418E-2</v>
      </c>
      <c r="F10" s="107">
        <v>0.26287627916804568</v>
      </c>
      <c r="G10" s="107">
        <v>2.0570347708176673E-2</v>
      </c>
      <c r="H10" s="107">
        <v>0.24230593145986901</v>
      </c>
      <c r="I10" s="223"/>
      <c r="J10" s="172"/>
    </row>
    <row r="11" spans="1:11" ht="14.25">
      <c r="A11" s="91" t="s">
        <v>776</v>
      </c>
      <c r="B11" s="107">
        <v>0.66202783300198809</v>
      </c>
      <c r="C11" s="107">
        <v>0.22328999999999999</v>
      </c>
      <c r="D11" s="107">
        <v>9.9206349206349201E-3</v>
      </c>
      <c r="E11" s="107">
        <v>1.418E-2</v>
      </c>
      <c r="F11" s="107">
        <v>-0.1811086551629989</v>
      </c>
      <c r="G11" s="107">
        <v>1.3320807574793592E-2</v>
      </c>
      <c r="H11" s="107">
        <v>-0.19442946273779249</v>
      </c>
      <c r="I11" s="223"/>
      <c r="J11" s="172"/>
    </row>
    <row r="12" spans="1:11">
      <c r="A12" s="91" t="s">
        <v>743</v>
      </c>
      <c r="B12" s="107">
        <v>0.64356435643564358</v>
      </c>
      <c r="C12" s="107">
        <v>0.19023999999999999</v>
      </c>
      <c r="D12" s="107">
        <v>9.9009900990099011E-3</v>
      </c>
      <c r="E12" s="107">
        <v>1.423E-2</v>
      </c>
      <c r="F12" s="107">
        <v>0.28705415940042855</v>
      </c>
      <c r="G12" s="107">
        <v>1.8126504535498578E-2</v>
      </c>
      <c r="H12" s="107">
        <v>0.26892765486492998</v>
      </c>
      <c r="I12" s="224"/>
      <c r="J12" s="172"/>
    </row>
    <row r="13" spans="1:11">
      <c r="A13" s="91" t="s">
        <v>692</v>
      </c>
      <c r="B13" s="107">
        <v>0.54653465346534658</v>
      </c>
      <c r="C13" s="107">
        <v>0.12461</v>
      </c>
      <c r="D13" s="107">
        <v>0.1306930693069307</v>
      </c>
      <c r="E13" s="107">
        <v>7.4090000000000003E-2</v>
      </c>
      <c r="F13" s="107">
        <v>0.18398779913625085</v>
      </c>
      <c r="G13" s="107">
        <v>2.139883460692027E-2</v>
      </c>
      <c r="H13" s="107">
        <v>0.16258896452933058</v>
      </c>
      <c r="I13" s="173"/>
      <c r="J13" s="172"/>
    </row>
    <row r="14" spans="1:11">
      <c r="A14" s="91" t="s">
        <v>661</v>
      </c>
      <c r="B14" s="107">
        <v>0.65346534653465349</v>
      </c>
      <c r="C14" s="107">
        <v>0.18584000000000001</v>
      </c>
      <c r="D14" s="107">
        <v>1.3861386138613862E-2</v>
      </c>
      <c r="E14" s="107">
        <v>3.0748000000000001E-2</v>
      </c>
      <c r="F14" s="107">
        <v>0.31486420776365853</v>
      </c>
      <c r="G14" s="107">
        <v>2.6081229686654162E-2</v>
      </c>
      <c r="H14" s="107">
        <v>0.28878297807700437</v>
      </c>
      <c r="I14" s="173"/>
      <c r="J14" s="172"/>
    </row>
    <row r="15" spans="1:11">
      <c r="A15" s="91" t="s">
        <v>658</v>
      </c>
      <c r="B15" s="107">
        <v>0.65544554455445547</v>
      </c>
      <c r="C15" s="107">
        <v>0.34956999999999999</v>
      </c>
      <c r="D15" s="107">
        <v>5.9405940594059407E-3</v>
      </c>
      <c r="E15" s="107">
        <v>0.10085</v>
      </c>
      <c r="F15" s="107">
        <v>-4.3843504874478301E-2</v>
      </c>
      <c r="G15" s="107">
        <v>1.8530315096680461E-2</v>
      </c>
      <c r="H15" s="107">
        <v>-6.2373819971158762E-2</v>
      </c>
      <c r="I15" s="173"/>
      <c r="J15" s="172"/>
    </row>
    <row r="16" spans="1:11">
      <c r="A16" s="91" t="s">
        <v>631</v>
      </c>
      <c r="B16" s="107">
        <v>0.64950495049504953</v>
      </c>
      <c r="C16" s="107">
        <v>0.28825000000000001</v>
      </c>
      <c r="D16" s="107">
        <v>1.782178217821782E-2</v>
      </c>
      <c r="E16" s="107">
        <v>0.13117999999999999</v>
      </c>
      <c r="F16" s="107">
        <v>0.21831566243451195</v>
      </c>
      <c r="G16" s="107">
        <v>2.4114029945494497E-2</v>
      </c>
      <c r="H16" s="107">
        <v>0.19420163248901745</v>
      </c>
      <c r="I16" s="198"/>
      <c r="J16" s="171"/>
      <c r="K16" s="175"/>
    </row>
    <row r="17" spans="1:13">
      <c r="A17" s="91" t="s">
        <v>587</v>
      </c>
      <c r="B17" s="107">
        <v>0.63366336633663367</v>
      </c>
      <c r="C17" s="107">
        <v>0.27879999999999999</v>
      </c>
      <c r="D17" s="107">
        <v>4.1584158415841586E-2</v>
      </c>
      <c r="E17" s="107">
        <v>0.13175000000000001</v>
      </c>
      <c r="F17" s="107">
        <v>0.1195992100697012</v>
      </c>
      <c r="G17" s="107">
        <v>2.4249006254700722E-2</v>
      </c>
      <c r="H17" s="107">
        <v>9.5350203815000478E-2</v>
      </c>
      <c r="I17" s="172"/>
      <c r="J17" s="173"/>
      <c r="K17" s="171"/>
    </row>
    <row r="18" spans="1:13">
      <c r="A18" s="19" t="s">
        <v>578</v>
      </c>
      <c r="B18" s="21">
        <v>0.63888888888888884</v>
      </c>
      <c r="C18" s="21">
        <v>0.27292</v>
      </c>
      <c r="D18" s="21">
        <v>3.3730158730158728E-2</v>
      </c>
      <c r="E18" s="21">
        <v>0.12017</v>
      </c>
      <c r="F18" s="107">
        <v>1.3838341300652646E-2</v>
      </c>
      <c r="G18" s="107">
        <v>2.1107019990812992E-2</v>
      </c>
      <c r="H18" s="107">
        <v>-7.2686786901603462E-3</v>
      </c>
      <c r="I18" s="173"/>
      <c r="J18" s="170"/>
    </row>
    <row r="19" spans="1:13">
      <c r="A19" s="19" t="s">
        <v>538</v>
      </c>
      <c r="B19" s="21">
        <v>0.68730000000000002</v>
      </c>
      <c r="C19" s="21">
        <v>0.29616999999999999</v>
      </c>
      <c r="D19" s="21">
        <v>1.3899999999999999E-2</v>
      </c>
      <c r="E19" s="21">
        <v>0.10599</v>
      </c>
      <c r="F19" s="107">
        <v>0.13688530347869499</v>
      </c>
      <c r="G19" s="107">
        <v>2.2975513889944121E-2</v>
      </c>
      <c r="H19" s="107">
        <v>0.11390978958875086</v>
      </c>
      <c r="I19" s="21"/>
      <c r="J19" s="21"/>
    </row>
    <row r="20" spans="1:13">
      <c r="A20" s="91" t="s">
        <v>508</v>
      </c>
      <c r="B20" s="21">
        <v>0.66</v>
      </c>
      <c r="C20" s="21">
        <v>0.28234999999999999</v>
      </c>
      <c r="D20" s="21">
        <v>0.02</v>
      </c>
      <c r="E20" s="21">
        <v>0.11203</v>
      </c>
      <c r="F20" s="107">
        <v>0.32388819012709491</v>
      </c>
      <c r="G20" s="107">
        <v>2.7876374013090288E-2</v>
      </c>
      <c r="H20" s="107">
        <v>0.29601181611400462</v>
      </c>
      <c r="I20" s="21"/>
      <c r="J20" s="21"/>
    </row>
    <row r="21" spans="1:13">
      <c r="A21" s="19" t="s">
        <v>479</v>
      </c>
      <c r="B21" s="21">
        <v>0.61399999999999999</v>
      </c>
      <c r="C21" s="21">
        <v>0.26518999999999998</v>
      </c>
      <c r="D21" s="21">
        <v>0.02</v>
      </c>
      <c r="E21" s="21">
        <v>0.1027</v>
      </c>
      <c r="F21" s="107">
        <v>0.16002887797062137</v>
      </c>
      <c r="G21" s="107">
        <v>2.5977866987040077E-2</v>
      </c>
      <c r="H21" s="107">
        <v>0.1340510109835813</v>
      </c>
      <c r="I21" s="21"/>
      <c r="J21" s="21"/>
    </row>
    <row r="22" spans="1:13">
      <c r="A22" s="91" t="s">
        <v>453</v>
      </c>
      <c r="B22" s="21">
        <v>0.59599999999999997</v>
      </c>
      <c r="C22" s="21">
        <v>0.27892</v>
      </c>
      <c r="D22" s="21">
        <v>0.01</v>
      </c>
      <c r="E22" s="21">
        <v>7.2929999999999995E-2</v>
      </c>
      <c r="F22" s="21">
        <v>2.1117789743452745E-2</v>
      </c>
      <c r="G22" s="21">
        <v>2.1142578483008819E-2</v>
      </c>
      <c r="H22" s="182">
        <v>-2.4788739556074086E-5</v>
      </c>
      <c r="I22" s="21"/>
      <c r="J22" s="21"/>
    </row>
    <row r="23" spans="1:13">
      <c r="A23" s="19" t="s">
        <v>411</v>
      </c>
      <c r="B23" s="21">
        <v>0.46500000000000002</v>
      </c>
      <c r="C23" s="21">
        <v>0.19317999999999999</v>
      </c>
      <c r="D23" s="21">
        <v>0.01</v>
      </c>
      <c r="E23" s="21">
        <v>9.214E-2</v>
      </c>
      <c r="F23" s="21">
        <v>0.15063364504652954</v>
      </c>
      <c r="G23" s="21">
        <v>2.2812853452125914E-2</v>
      </c>
      <c r="H23" s="21">
        <v>0.12782079159440363</v>
      </c>
      <c r="I23" s="21"/>
      <c r="J23" s="21"/>
    </row>
    <row r="24" spans="1:13" s="34" customFormat="1">
      <c r="A24" s="32" t="s">
        <v>379</v>
      </c>
      <c r="B24" s="21">
        <v>0.30399999999999999</v>
      </c>
      <c r="C24" s="21">
        <v>0.12859000000000001</v>
      </c>
      <c r="D24" s="21">
        <v>0.14199999999999999</v>
      </c>
      <c r="E24" s="21">
        <v>0.17416999999999999</v>
      </c>
      <c r="F24" s="21">
        <v>0.26464532105141436</v>
      </c>
      <c r="G24" s="21">
        <v>3.0107147862230121E-2</v>
      </c>
      <c r="H24" s="21">
        <v>0.23453817318918424</v>
      </c>
      <c r="I24" s="24"/>
      <c r="J24" s="24"/>
      <c r="K24" s="14"/>
    </row>
    <row r="25" spans="1:13" s="34" customFormat="1">
      <c r="A25" s="32" t="s">
        <v>348</v>
      </c>
      <c r="B25" s="21">
        <v>0.44800000000000001</v>
      </c>
      <c r="C25" s="21">
        <v>0.21176</v>
      </c>
      <c r="D25" s="21">
        <v>9.6000000000000002E-2</v>
      </c>
      <c r="E25" s="21">
        <v>9.7750000000000004E-2</v>
      </c>
      <c r="F25" s="21">
        <v>-0.36997838899122026</v>
      </c>
      <c r="G25" s="21">
        <v>1.4877741973849556E-2</v>
      </c>
      <c r="H25" s="21">
        <v>-0.38485257420441998</v>
      </c>
      <c r="I25" s="24"/>
      <c r="J25" s="24"/>
      <c r="K25" s="14"/>
      <c r="L25" s="14"/>
      <c r="M25" s="14"/>
    </row>
    <row r="26" spans="1:13" s="34" customFormat="1">
      <c r="A26" s="32" t="s">
        <v>318</v>
      </c>
      <c r="B26" s="24">
        <v>0.55200000000000005</v>
      </c>
      <c r="C26" s="24">
        <v>0.22986000000000001</v>
      </c>
      <c r="D26" s="24">
        <v>2.4E-2</v>
      </c>
      <c r="E26" s="21">
        <v>3.1640000000000001E-2</v>
      </c>
      <c r="F26" s="21">
        <v>5.493962610589409E-2</v>
      </c>
      <c r="G26" s="21">
        <v>1.9647598781642392E-2</v>
      </c>
      <c r="H26" s="21">
        <v>3.529202732425174E-2</v>
      </c>
      <c r="I26" s="24"/>
      <c r="J26" s="24"/>
      <c r="K26" s="14"/>
      <c r="L26" s="14"/>
      <c r="M26" s="14"/>
    </row>
    <row r="27" spans="1:13" s="34" customFormat="1">
      <c r="A27" s="32" t="s">
        <v>291</v>
      </c>
      <c r="B27" s="24">
        <v>0.56000000000000005</v>
      </c>
      <c r="C27" s="24">
        <v>0.24664</v>
      </c>
      <c r="D27" s="24">
        <v>1.7999999999999999E-2</v>
      </c>
      <c r="E27" s="21">
        <v>3.0110000000000001E-2</v>
      </c>
      <c r="F27" s="21">
        <v>0.15794243570111566</v>
      </c>
      <c r="G27" s="21">
        <v>2.1756585321910354E-2</v>
      </c>
      <c r="H27" s="21">
        <v>0.13619201289933092</v>
      </c>
      <c r="I27" s="24"/>
      <c r="J27" s="24"/>
      <c r="K27" s="14"/>
      <c r="L27" s="14"/>
      <c r="M27" s="14"/>
    </row>
    <row r="28" spans="1:13">
      <c r="A28" s="32" t="s">
        <v>262</v>
      </c>
      <c r="B28" s="24">
        <v>0.56999999999999995</v>
      </c>
      <c r="C28" s="24">
        <v>0.25151000000000001</v>
      </c>
      <c r="D28" s="24">
        <v>1.7999999999999999E-2</v>
      </c>
      <c r="E28" s="21">
        <v>2.6950000000000002E-2</v>
      </c>
      <c r="F28" s="21">
        <v>4.9119556688679511E-2</v>
      </c>
      <c r="G28" s="21">
        <v>1.9103768039250086E-2</v>
      </c>
      <c r="H28" s="21">
        <v>3.0012680704996946E-2</v>
      </c>
      <c r="I28" s="21"/>
      <c r="J28" s="21"/>
      <c r="K28" s="2"/>
      <c r="L28" s="2"/>
      <c r="M28" s="2"/>
    </row>
    <row r="29" spans="1:13">
      <c r="A29" s="32" t="s">
        <v>233</v>
      </c>
      <c r="B29" s="24">
        <v>0.50800000000000001</v>
      </c>
      <c r="C29" s="24">
        <v>0.24027999999999999</v>
      </c>
      <c r="D29" s="24">
        <v>0.01</v>
      </c>
      <c r="E29" s="21">
        <v>2.6349999999999998E-2</v>
      </c>
      <c r="F29" s="21">
        <v>0.10882047938955197</v>
      </c>
      <c r="G29" s="21">
        <v>1.8885951725691158E-2</v>
      </c>
      <c r="H29" s="21">
        <v>8.9934527663860703E-2</v>
      </c>
      <c r="I29" s="21"/>
      <c r="J29" s="21"/>
      <c r="K29" s="2"/>
    </row>
    <row r="30" spans="1:13">
      <c r="A30" s="19" t="s">
        <v>426</v>
      </c>
      <c r="B30" s="21">
        <v>0.45800000000000002</v>
      </c>
      <c r="C30" s="21">
        <v>0.23480000000000001</v>
      </c>
      <c r="D30" s="21">
        <v>3.2000000000000001E-2</v>
      </c>
      <c r="E30" s="21">
        <v>2.75E-2</v>
      </c>
      <c r="F30" s="21">
        <v>0.28684576934543649</v>
      </c>
      <c r="G30" s="21">
        <v>2.3041809444547645E-2</v>
      </c>
      <c r="H30" s="21">
        <v>0.26380395990088884</v>
      </c>
      <c r="I30" s="21"/>
      <c r="J30" s="21"/>
    </row>
    <row r="31" spans="1:13">
      <c r="A31" s="19" t="s">
        <v>427</v>
      </c>
      <c r="B31" s="21">
        <v>0.35199999999999998</v>
      </c>
      <c r="C31" s="21">
        <v>0.17449999999999999</v>
      </c>
      <c r="D31" s="21">
        <v>0.04</v>
      </c>
      <c r="E31" s="21">
        <v>4.7500000000000001E-2</v>
      </c>
      <c r="F31" s="21">
        <v>-0.22100533731444327</v>
      </c>
      <c r="G31" s="21">
        <v>1.2654337969508961E-2</v>
      </c>
      <c r="H31" s="21">
        <v>-0.23365967528395223</v>
      </c>
      <c r="I31" s="21"/>
      <c r="J31" s="21"/>
    </row>
    <row r="32" spans="1:13">
      <c r="A32" s="19"/>
      <c r="B32" s="21"/>
      <c r="C32" s="21"/>
      <c r="D32" s="21"/>
      <c r="E32" s="21"/>
      <c r="F32" s="21"/>
      <c r="G32" s="21"/>
      <c r="H32" s="21"/>
      <c r="I32" s="21"/>
      <c r="J32" s="21"/>
    </row>
    <row r="33" spans="1:10">
      <c r="A33" s="19"/>
      <c r="B33" s="21"/>
      <c r="C33" s="21"/>
      <c r="D33" s="21"/>
      <c r="E33" s="21"/>
      <c r="F33" s="21"/>
      <c r="G33" s="21"/>
      <c r="H33" s="21"/>
      <c r="I33" s="21"/>
      <c r="J33" s="21"/>
    </row>
    <row r="34" spans="1:10" ht="12.75" customHeight="1">
      <c r="A34" s="19"/>
      <c r="B34" s="21"/>
      <c r="C34" s="21"/>
      <c r="D34" s="21"/>
      <c r="E34" s="21"/>
      <c r="H34" s="24"/>
      <c r="J34"/>
    </row>
    <row r="35" spans="1:10">
      <c r="A35" s="32"/>
      <c r="B35" s="21"/>
      <c r="C35" s="21"/>
      <c r="D35" s="21"/>
      <c r="E35" s="21"/>
      <c r="H35" s="24"/>
      <c r="J35"/>
    </row>
    <row r="36" spans="1:10">
      <c r="A36"/>
      <c r="F36"/>
      <c r="G36"/>
      <c r="J36"/>
    </row>
    <row r="37" spans="1:10">
      <c r="A37"/>
      <c r="F37"/>
      <c r="G37"/>
      <c r="J37"/>
    </row>
    <row r="38" spans="1:10">
      <c r="A38"/>
      <c r="F38"/>
      <c r="G38"/>
      <c r="J38"/>
    </row>
    <row r="39" spans="1:10">
      <c r="A39"/>
      <c r="F39"/>
      <c r="G39"/>
      <c r="J39"/>
    </row>
    <row r="40" spans="1:10">
      <c r="A40"/>
      <c r="F40"/>
      <c r="G40"/>
      <c r="J40"/>
    </row>
    <row r="41" spans="1:10">
      <c r="A41"/>
      <c r="F41"/>
      <c r="G41"/>
      <c r="J41"/>
    </row>
    <row r="42" spans="1:10" ht="13.5" customHeight="1">
      <c r="A42"/>
      <c r="F42"/>
      <c r="G42"/>
      <c r="J42"/>
    </row>
    <row r="43" spans="1:10">
      <c r="A43"/>
      <c r="F43"/>
      <c r="G43"/>
      <c r="J43"/>
    </row>
    <row r="44" spans="1:10">
      <c r="A44"/>
      <c r="F44"/>
      <c r="G44"/>
      <c r="J44"/>
    </row>
    <row r="45" spans="1:10">
      <c r="A45"/>
      <c r="F45"/>
      <c r="G45"/>
      <c r="J45"/>
    </row>
    <row r="46" spans="1:10">
      <c r="A46"/>
      <c r="F46"/>
      <c r="G46"/>
      <c r="J46"/>
    </row>
    <row r="47" spans="1:10">
      <c r="A47"/>
      <c r="F47"/>
      <c r="G47"/>
      <c r="J47"/>
    </row>
    <row r="48" spans="1:10">
      <c r="A48"/>
      <c r="F48"/>
      <c r="G48"/>
      <c r="J48"/>
    </row>
    <row r="49" spans="1:10">
      <c r="A49"/>
      <c r="F49"/>
      <c r="G49"/>
      <c r="J49"/>
    </row>
    <row r="50" spans="1:10">
      <c r="A50"/>
      <c r="F50"/>
      <c r="G50"/>
      <c r="J50"/>
    </row>
    <row r="51" spans="1:10">
      <c r="A51"/>
      <c r="F51"/>
      <c r="G51"/>
      <c r="J51"/>
    </row>
    <row r="52" spans="1:10">
      <c r="A52"/>
      <c r="F52"/>
      <c r="G52"/>
      <c r="J52"/>
    </row>
    <row r="53" spans="1:10">
      <c r="A53"/>
      <c r="F53"/>
      <c r="G53"/>
      <c r="I53" s="4"/>
    </row>
    <row r="54" spans="1:10">
      <c r="A54"/>
      <c r="F54"/>
      <c r="G54"/>
      <c r="I54" s="4"/>
    </row>
    <row r="55" spans="1:10">
      <c r="B55" s="21"/>
      <c r="C55" s="21"/>
      <c r="D55" s="21"/>
      <c r="E55" s="21"/>
      <c r="F55" s="25"/>
      <c r="H55" s="4"/>
      <c r="I55" s="4"/>
    </row>
    <row r="56" spans="1:10">
      <c r="B56" s="21"/>
      <c r="C56" s="21"/>
      <c r="D56" s="21"/>
      <c r="E56" s="21"/>
      <c r="F56" s="25"/>
      <c r="H56" s="4"/>
      <c r="I56" s="4"/>
    </row>
    <row r="57" spans="1:10">
      <c r="B57" s="21"/>
      <c r="C57" s="21"/>
      <c r="D57" s="21"/>
      <c r="E57" s="21"/>
      <c r="F57" s="25"/>
      <c r="H57" s="4"/>
    </row>
    <row r="58" spans="1:10">
      <c r="B58" s="21"/>
      <c r="C58" s="21"/>
      <c r="D58" s="21"/>
      <c r="E58" s="21"/>
      <c r="F58" s="25"/>
      <c r="H58" s="4"/>
    </row>
  </sheetData>
  <phoneticPr fontId="0" type="noConversion"/>
  <pageMargins left="0.25" right="0.25" top="0.5" bottom="0.5" header="0.5" footer="0.5"/>
  <pageSetup scale="75" orientation="landscape"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7"/>
  <dimension ref="A1:J74"/>
  <sheetViews>
    <sheetView workbookViewId="0">
      <selection activeCell="C1" sqref="C1"/>
    </sheetView>
  </sheetViews>
  <sheetFormatPr defaultRowHeight="12.75"/>
  <cols>
    <col min="1" max="1" width="11.7109375" style="9" customWidth="1"/>
    <col min="2" max="2" width="15.85546875" style="9" bestFit="1" customWidth="1"/>
    <col min="3" max="3" width="7.85546875" style="10" bestFit="1" customWidth="1"/>
    <col min="4" max="4" width="8.7109375" style="10" bestFit="1" customWidth="1"/>
    <col min="5" max="5" width="3.85546875" style="4" customWidth="1"/>
    <col min="6" max="6" width="9.7109375" bestFit="1" customWidth="1"/>
    <col min="7" max="7" width="11.7109375" bestFit="1" customWidth="1"/>
    <col min="8" max="8" width="9.5703125" bestFit="1" customWidth="1"/>
    <col min="9" max="9" width="11.28515625" bestFit="1" customWidth="1"/>
    <col min="10" max="10" width="13.28515625" bestFit="1" customWidth="1"/>
  </cols>
  <sheetData>
    <row r="1" spans="1:10">
      <c r="A1" s="5" t="s">
        <v>468</v>
      </c>
      <c r="B1" s="6"/>
      <c r="C1" s="6"/>
      <c r="D1" s="6"/>
    </row>
    <row r="2" spans="1:10">
      <c r="A2" s="39" t="s">
        <v>509</v>
      </c>
      <c r="B2" s="2"/>
      <c r="C2" s="2"/>
      <c r="D2" s="2"/>
    </row>
    <row r="4" spans="1:10">
      <c r="A4" s="38" t="s">
        <v>106</v>
      </c>
      <c r="B4" s="55" t="s">
        <v>107</v>
      </c>
      <c r="C4" s="232" t="s">
        <v>108</v>
      </c>
      <c r="D4" s="232" t="s">
        <v>109</v>
      </c>
      <c r="E4" s="23"/>
      <c r="G4" s="22"/>
      <c r="H4" s="22"/>
      <c r="I4" s="22"/>
      <c r="J4" s="22"/>
    </row>
    <row r="5" spans="1:10">
      <c r="A5" s="38" t="s">
        <v>110</v>
      </c>
      <c r="B5" s="55" t="s">
        <v>146</v>
      </c>
      <c r="C5" s="232" t="s">
        <v>107</v>
      </c>
      <c r="D5" s="232" t="s">
        <v>111</v>
      </c>
      <c r="E5" s="24"/>
      <c r="G5" s="22"/>
      <c r="H5" s="22"/>
      <c r="I5" s="22"/>
      <c r="J5" s="22"/>
    </row>
    <row r="6" spans="1:10">
      <c r="A6" s="38"/>
      <c r="B6" s="55" t="s">
        <v>1</v>
      </c>
      <c r="C6" s="232"/>
      <c r="D6" s="232" t="s">
        <v>112</v>
      </c>
      <c r="E6" s="24"/>
      <c r="G6" s="22"/>
      <c r="H6" s="22"/>
      <c r="I6" s="22"/>
      <c r="J6" s="22"/>
    </row>
    <row r="7" spans="1:10">
      <c r="A7" s="38"/>
      <c r="B7" s="55" t="s">
        <v>113</v>
      </c>
      <c r="C7" s="232"/>
      <c r="D7" s="232"/>
      <c r="E7" s="24"/>
      <c r="G7" s="22"/>
      <c r="H7" s="22"/>
      <c r="I7" s="22"/>
      <c r="J7" s="22"/>
    </row>
    <row r="8" spans="1:10">
      <c r="A8" s="91" t="s">
        <v>835</v>
      </c>
      <c r="B8" s="15">
        <v>407</v>
      </c>
      <c r="C8" s="16">
        <f>B8/5.03</f>
        <v>80.914512922465207</v>
      </c>
      <c r="D8" s="16">
        <v>82.593999999999994</v>
      </c>
      <c r="E8" s="24"/>
      <c r="G8" s="22"/>
      <c r="H8" s="22"/>
      <c r="I8" s="22"/>
      <c r="J8" s="22"/>
    </row>
    <row r="9" spans="1:10">
      <c r="A9" s="91" t="s">
        <v>808</v>
      </c>
      <c r="B9" s="15">
        <v>403</v>
      </c>
      <c r="C9" s="16">
        <f>B9/5.03</f>
        <v>80.119284294234589</v>
      </c>
      <c r="D9" s="16">
        <v>76.728999999999999</v>
      </c>
      <c r="E9" s="24"/>
      <c r="G9" s="22"/>
      <c r="H9" s="22"/>
      <c r="I9" s="22"/>
      <c r="J9" s="22"/>
    </row>
    <row r="10" spans="1:10">
      <c r="A10" s="91" t="s">
        <v>776</v>
      </c>
      <c r="B10" s="15">
        <v>399</v>
      </c>
      <c r="C10" s="16">
        <f>B10/5.03</f>
        <v>79.324055666003972</v>
      </c>
      <c r="D10" s="16">
        <v>80.781999999999996</v>
      </c>
      <c r="E10" s="24"/>
      <c r="G10" s="22"/>
      <c r="H10" s="22"/>
      <c r="I10" s="22"/>
      <c r="J10" s="22"/>
    </row>
    <row r="11" spans="1:10">
      <c r="A11" s="91" t="s">
        <v>743</v>
      </c>
      <c r="B11" s="15">
        <v>394</v>
      </c>
      <c r="C11" s="16">
        <f t="shared" ref="C11:C16" si="0">B11/5.05</f>
        <v>78.019801980198025</v>
      </c>
      <c r="D11" s="16">
        <v>74.813999999999993</v>
      </c>
      <c r="E11" s="24"/>
      <c r="G11" s="22"/>
      <c r="H11" s="22"/>
      <c r="I11" s="22"/>
      <c r="J11" s="22"/>
    </row>
    <row r="12" spans="1:10">
      <c r="A12" s="91" t="s">
        <v>717</v>
      </c>
      <c r="B12" s="15">
        <v>385</v>
      </c>
      <c r="C12" s="16">
        <f t="shared" si="0"/>
        <v>76.237623762376245</v>
      </c>
      <c r="D12" s="16">
        <v>73.331999999999994</v>
      </c>
      <c r="E12" s="24"/>
      <c r="G12" s="22"/>
      <c r="H12" s="22"/>
      <c r="I12" s="22"/>
      <c r="J12" s="22"/>
    </row>
    <row r="13" spans="1:10">
      <c r="A13" s="91" t="s">
        <v>689</v>
      </c>
      <c r="B13" s="15">
        <v>423</v>
      </c>
      <c r="C13" s="16">
        <f t="shared" si="0"/>
        <v>83.762376237623769</v>
      </c>
      <c r="D13" s="16">
        <v>81.853999999999999</v>
      </c>
      <c r="E13" s="24"/>
      <c r="G13" s="22"/>
      <c r="H13" s="22"/>
      <c r="I13" s="22"/>
      <c r="J13" s="22"/>
    </row>
    <row r="14" spans="1:10">
      <c r="A14" s="91" t="s">
        <v>660</v>
      </c>
      <c r="B14" s="15">
        <v>415</v>
      </c>
      <c r="C14" s="16">
        <f t="shared" si="0"/>
        <v>82.178217821782184</v>
      </c>
      <c r="D14" s="16">
        <v>81.679492999999994</v>
      </c>
      <c r="E14" s="24"/>
      <c r="G14" s="22"/>
      <c r="H14" s="22"/>
      <c r="I14" s="22"/>
      <c r="J14" s="22"/>
    </row>
    <row r="15" spans="1:10">
      <c r="A15" s="91" t="s">
        <v>629</v>
      </c>
      <c r="B15" s="15">
        <v>417</v>
      </c>
      <c r="C15" s="16">
        <f t="shared" si="0"/>
        <v>82.574257425742573</v>
      </c>
      <c r="D15" s="16">
        <v>83.482737999999998</v>
      </c>
      <c r="E15" s="24"/>
      <c r="G15" s="22"/>
      <c r="H15" s="22"/>
      <c r="I15" s="22"/>
      <c r="J15" s="22"/>
    </row>
    <row r="16" spans="1:10">
      <c r="A16" s="91" t="s">
        <v>587</v>
      </c>
      <c r="B16" s="15">
        <v>418</v>
      </c>
      <c r="C16" s="16">
        <f t="shared" si="0"/>
        <v>82.772277227722782</v>
      </c>
      <c r="D16" s="16">
        <v>84.988687999999996</v>
      </c>
      <c r="E16" s="24"/>
      <c r="G16" s="22"/>
      <c r="H16" s="22"/>
      <c r="I16" s="22"/>
      <c r="J16" s="22"/>
    </row>
    <row r="17" spans="1:10">
      <c r="A17" s="91" t="s">
        <v>578</v>
      </c>
      <c r="B17" s="15">
        <v>417</v>
      </c>
      <c r="C17" s="16">
        <f>B17/5.04</f>
        <v>82.738095238095241</v>
      </c>
      <c r="D17" s="16">
        <v>84.450565877966795</v>
      </c>
      <c r="E17" s="24"/>
      <c r="G17" s="22"/>
      <c r="H17" s="22"/>
      <c r="I17" s="22"/>
      <c r="J17" s="22"/>
    </row>
    <row r="18" spans="1:10">
      <c r="A18" s="91" t="s">
        <v>538</v>
      </c>
      <c r="B18" s="15">
        <v>423</v>
      </c>
      <c r="C18" s="16">
        <f>B18/5.02</f>
        <v>84.26294820717132</v>
      </c>
      <c r="D18" s="16">
        <v>86.768180000000001</v>
      </c>
      <c r="E18" s="21"/>
    </row>
    <row r="19" spans="1:10">
      <c r="A19" s="19" t="s">
        <v>505</v>
      </c>
      <c r="B19" s="15">
        <v>418</v>
      </c>
      <c r="C19" s="16">
        <v>83.6</v>
      </c>
      <c r="D19" s="16">
        <v>86.79</v>
      </c>
      <c r="E19" s="21"/>
    </row>
    <row r="20" spans="1:10">
      <c r="A20" s="19" t="s">
        <v>479</v>
      </c>
      <c r="B20" s="15">
        <v>403</v>
      </c>
      <c r="C20" s="16">
        <v>80.599999999999994</v>
      </c>
      <c r="D20" s="16">
        <v>86.89</v>
      </c>
      <c r="E20" s="21"/>
    </row>
    <row r="21" spans="1:10">
      <c r="A21" s="19" t="s">
        <v>452</v>
      </c>
      <c r="B21" s="15">
        <v>394</v>
      </c>
      <c r="C21" s="16">
        <v>78.8</v>
      </c>
      <c r="D21" s="16">
        <v>84.41</v>
      </c>
      <c r="E21" s="21"/>
    </row>
    <row r="22" spans="1:10">
      <c r="A22" s="19" t="s">
        <v>411</v>
      </c>
      <c r="B22" s="15">
        <v>373</v>
      </c>
      <c r="C22" s="16">
        <v>74.599999999999994</v>
      </c>
      <c r="D22" s="16">
        <v>80.19</v>
      </c>
      <c r="E22" s="21"/>
    </row>
    <row r="23" spans="1:10">
      <c r="A23" s="19" t="s">
        <v>379</v>
      </c>
      <c r="B23" s="15">
        <v>363</v>
      </c>
      <c r="C23" s="16">
        <v>72.599999999999994</v>
      </c>
      <c r="D23" s="16">
        <v>81.933675045885494</v>
      </c>
      <c r="E23" s="21"/>
    </row>
    <row r="24" spans="1:10">
      <c r="A24" s="19" t="s">
        <v>348</v>
      </c>
      <c r="B24" s="15">
        <v>372</v>
      </c>
      <c r="C24" s="16">
        <v>74.400000000000006</v>
      </c>
      <c r="D24" s="16">
        <v>85.119</v>
      </c>
      <c r="E24" s="21"/>
    </row>
    <row r="25" spans="1:10">
      <c r="A25" s="19" t="s">
        <v>318</v>
      </c>
      <c r="B25" s="15">
        <v>390</v>
      </c>
      <c r="C25" s="16">
        <v>78</v>
      </c>
      <c r="D25" s="16">
        <v>84.7</v>
      </c>
      <c r="E25" s="21"/>
    </row>
    <row r="26" spans="1:10">
      <c r="A26" s="19" t="s">
        <v>291</v>
      </c>
      <c r="B26" s="15">
        <v>383</v>
      </c>
      <c r="C26" s="16">
        <v>76.599999999999994</v>
      </c>
      <c r="D26" s="16">
        <v>85.76</v>
      </c>
      <c r="E26" s="21"/>
    </row>
    <row r="27" spans="1:10">
      <c r="A27" s="19" t="s">
        <v>262</v>
      </c>
      <c r="B27" s="15">
        <v>386</v>
      </c>
      <c r="C27" s="16">
        <v>77.2</v>
      </c>
      <c r="D27" s="16">
        <v>86.97</v>
      </c>
      <c r="E27" s="21"/>
    </row>
    <row r="28" spans="1:10">
      <c r="A28" s="19" t="s">
        <v>233</v>
      </c>
      <c r="B28" s="15">
        <v>377</v>
      </c>
      <c r="C28" s="16">
        <v>75.400000000000006</v>
      </c>
      <c r="D28" s="16">
        <v>85.36</v>
      </c>
      <c r="E28" s="25"/>
      <c r="F28" s="19"/>
      <c r="G28" s="15"/>
      <c r="H28" s="15"/>
      <c r="I28" s="15"/>
      <c r="J28" s="15"/>
    </row>
    <row r="29" spans="1:10">
      <c r="A29" s="11">
        <v>2003</v>
      </c>
      <c r="B29" s="15">
        <v>370</v>
      </c>
      <c r="C29" s="16">
        <v>74</v>
      </c>
      <c r="D29" s="16">
        <v>84.71</v>
      </c>
      <c r="E29" s="25"/>
      <c r="F29" s="8"/>
      <c r="G29" s="15"/>
      <c r="H29" s="15"/>
      <c r="I29" s="15"/>
      <c r="J29" s="15"/>
    </row>
    <row r="30" spans="1:10">
      <c r="A30" s="11">
        <v>2002</v>
      </c>
      <c r="B30" s="9">
        <v>351</v>
      </c>
      <c r="C30" s="10">
        <v>70.2</v>
      </c>
      <c r="D30" s="10">
        <v>81.599999999999994</v>
      </c>
      <c r="E30" s="25"/>
      <c r="F30" s="8"/>
      <c r="G30" s="15"/>
      <c r="H30" s="15"/>
      <c r="I30" s="15"/>
      <c r="J30" s="15"/>
    </row>
    <row r="31" spans="1:10">
      <c r="A31" s="9" t="s">
        <v>114</v>
      </c>
      <c r="B31" s="9">
        <v>351</v>
      </c>
      <c r="C31" s="10">
        <v>70.2</v>
      </c>
      <c r="D31" s="10">
        <v>79.3</v>
      </c>
      <c r="E31" s="25"/>
      <c r="F31" s="8"/>
      <c r="G31" s="15"/>
      <c r="H31" s="15"/>
      <c r="I31" s="15"/>
      <c r="J31" s="15"/>
    </row>
    <row r="32" spans="1:10">
      <c r="A32" s="9" t="s">
        <v>115</v>
      </c>
      <c r="B32" s="9">
        <v>372</v>
      </c>
      <c r="C32" s="10">
        <v>74.400000000000006</v>
      </c>
      <c r="D32" s="10">
        <v>79.400000000000006</v>
      </c>
      <c r="E32" s="25"/>
      <c r="F32" s="8"/>
      <c r="G32" s="15"/>
      <c r="H32" s="15"/>
      <c r="I32" s="15"/>
      <c r="J32" s="15"/>
    </row>
    <row r="33" spans="1:10">
      <c r="A33" s="9" t="s">
        <v>116</v>
      </c>
      <c r="B33" s="9">
        <v>402</v>
      </c>
      <c r="C33" s="10">
        <v>80.400000000000006</v>
      </c>
      <c r="D33" s="10">
        <v>74.8</v>
      </c>
      <c r="E33" s="25"/>
      <c r="F33" s="8"/>
      <c r="G33" s="15"/>
      <c r="H33" s="15"/>
      <c r="I33" s="15"/>
      <c r="J33" s="15"/>
    </row>
    <row r="34" spans="1:10">
      <c r="A34" s="9" t="s">
        <v>117</v>
      </c>
      <c r="B34" s="9">
        <v>418</v>
      </c>
      <c r="C34" s="10">
        <v>83.6</v>
      </c>
      <c r="D34" s="10">
        <v>85.2</v>
      </c>
      <c r="E34" s="25"/>
      <c r="F34" s="8"/>
      <c r="G34" s="15"/>
      <c r="H34" s="15"/>
      <c r="I34" s="15"/>
      <c r="J34" s="15"/>
    </row>
    <row r="35" spans="1:10">
      <c r="A35" s="9" t="s">
        <v>118</v>
      </c>
      <c r="B35" s="9">
        <v>427</v>
      </c>
      <c r="C35" s="10">
        <v>85.4</v>
      </c>
      <c r="D35" s="10">
        <v>90.6</v>
      </c>
      <c r="E35" s="25"/>
      <c r="F35" s="8"/>
      <c r="G35" s="15"/>
      <c r="H35" s="15"/>
      <c r="I35" s="15"/>
      <c r="J35" s="15"/>
    </row>
    <row r="36" spans="1:10">
      <c r="A36" s="9" t="s">
        <v>119</v>
      </c>
      <c r="B36" s="9">
        <v>428</v>
      </c>
      <c r="C36" s="10">
        <v>85.6</v>
      </c>
      <c r="D36" s="10">
        <v>91</v>
      </c>
      <c r="E36" s="25"/>
      <c r="F36" s="8"/>
      <c r="G36" s="15"/>
      <c r="H36" s="15"/>
      <c r="I36" s="15"/>
      <c r="J36" s="15"/>
    </row>
    <row r="37" spans="1:10">
      <c r="A37" s="9" t="s">
        <v>120</v>
      </c>
      <c r="B37" s="9">
        <v>432</v>
      </c>
      <c r="C37" s="10">
        <v>86.4</v>
      </c>
      <c r="D37" s="10">
        <v>92.5</v>
      </c>
      <c r="E37" s="25"/>
    </row>
    <row r="38" spans="1:10">
      <c r="A38" s="9" t="s">
        <v>121</v>
      </c>
      <c r="B38" s="9">
        <v>436</v>
      </c>
      <c r="C38" s="10">
        <v>87.2</v>
      </c>
      <c r="D38" s="10">
        <v>93.6</v>
      </c>
      <c r="E38" s="25"/>
    </row>
    <row r="39" spans="1:10">
      <c r="A39" s="9" t="s">
        <v>122</v>
      </c>
      <c r="B39" s="9">
        <v>435</v>
      </c>
      <c r="C39" s="10">
        <v>87</v>
      </c>
      <c r="D39" s="10">
        <v>94.7</v>
      </c>
      <c r="E39" s="25"/>
    </row>
    <row r="40" spans="1:10">
      <c r="A40" s="9" t="s">
        <v>123</v>
      </c>
      <c r="B40" s="9">
        <v>436</v>
      </c>
      <c r="C40" s="10">
        <v>87.2</v>
      </c>
      <c r="D40" s="10">
        <v>95.7</v>
      </c>
      <c r="E40" s="25"/>
    </row>
    <row r="41" spans="1:10">
      <c r="A41" s="9" t="s">
        <v>124</v>
      </c>
      <c r="B41" s="9">
        <v>434</v>
      </c>
      <c r="C41" s="10">
        <v>86.8</v>
      </c>
      <c r="D41" s="10">
        <v>95.8</v>
      </c>
      <c r="E41" s="25"/>
    </row>
    <row r="42" spans="1:10">
      <c r="A42" s="9" t="s">
        <v>125</v>
      </c>
      <c r="B42" s="9">
        <v>438</v>
      </c>
      <c r="C42" s="10">
        <v>87.6</v>
      </c>
      <c r="D42" s="10">
        <v>96.6</v>
      </c>
      <c r="E42" s="25"/>
    </row>
    <row r="43" spans="1:10">
      <c r="A43" s="9" t="s">
        <v>126</v>
      </c>
      <c r="B43" s="9">
        <v>437</v>
      </c>
      <c r="C43" s="10">
        <v>87.4</v>
      </c>
      <c r="D43" s="10">
        <v>94.2</v>
      </c>
    </row>
    <row r="44" spans="1:10">
      <c r="A44" s="9" t="s">
        <v>127</v>
      </c>
      <c r="B44" s="9">
        <v>432</v>
      </c>
      <c r="C44" s="10">
        <v>86.4</v>
      </c>
      <c r="D44" s="10">
        <v>95.1</v>
      </c>
    </row>
    <row r="45" spans="1:10">
      <c r="A45" s="9" t="s">
        <v>128</v>
      </c>
      <c r="B45" s="9">
        <v>429</v>
      </c>
      <c r="C45" s="10">
        <v>85.8</v>
      </c>
      <c r="D45" s="10">
        <v>94.2</v>
      </c>
    </row>
    <row r="46" spans="1:10">
      <c r="A46" s="9" t="s">
        <v>129</v>
      </c>
      <c r="B46" s="9">
        <v>426</v>
      </c>
      <c r="C46" s="10">
        <v>85.2</v>
      </c>
      <c r="D46" s="10">
        <v>95</v>
      </c>
    </row>
    <row r="47" spans="1:10">
      <c r="A47" s="9" t="s">
        <v>130</v>
      </c>
      <c r="B47" s="9">
        <v>442</v>
      </c>
      <c r="C47" s="10">
        <v>88.4</v>
      </c>
      <c r="D47" s="10">
        <v>95.3</v>
      </c>
    </row>
    <row r="48" spans="1:10">
      <c r="A48" s="9" t="s">
        <v>131</v>
      </c>
      <c r="B48" s="9">
        <v>446</v>
      </c>
      <c r="C48" s="10">
        <v>89.2</v>
      </c>
      <c r="D48" s="10">
        <v>95.9</v>
      </c>
    </row>
    <row r="49" spans="1:5">
      <c r="A49" s="9" t="s">
        <v>132</v>
      </c>
      <c r="B49" s="9">
        <v>454</v>
      </c>
      <c r="C49" s="10">
        <v>90.8</v>
      </c>
      <c r="D49" s="10">
        <v>96.1</v>
      </c>
    </row>
    <row r="50" spans="1:5">
      <c r="A50" s="9" t="s">
        <v>133</v>
      </c>
      <c r="B50" s="9">
        <v>458</v>
      </c>
      <c r="C50" s="10">
        <v>91.6</v>
      </c>
      <c r="D50" s="10">
        <v>96.2</v>
      </c>
    </row>
    <row r="51" spans="1:5">
      <c r="A51" s="9" t="s">
        <v>134</v>
      </c>
      <c r="B51" s="9">
        <v>462</v>
      </c>
      <c r="C51" s="10">
        <v>92.4</v>
      </c>
      <c r="D51" s="10">
        <v>97.4</v>
      </c>
    </row>
    <row r="52" spans="1:5">
      <c r="A52" s="9" t="s">
        <v>135</v>
      </c>
      <c r="B52" s="9">
        <v>469</v>
      </c>
      <c r="C52" s="10">
        <v>93.8</v>
      </c>
      <c r="D52" s="10">
        <v>98</v>
      </c>
    </row>
    <row r="53" spans="1:5">
      <c r="A53" s="38" t="s">
        <v>690</v>
      </c>
    </row>
    <row r="54" spans="1:5" ht="12.75" customHeight="1">
      <c r="E54"/>
    </row>
    <row r="55" spans="1:5">
      <c r="E55"/>
    </row>
    <row r="56" spans="1:5">
      <c r="A56"/>
      <c r="B56"/>
      <c r="C56"/>
      <c r="D56"/>
      <c r="E56"/>
    </row>
    <row r="57" spans="1:5">
      <c r="A57"/>
      <c r="B57"/>
      <c r="C57"/>
      <c r="D57"/>
      <c r="E57"/>
    </row>
    <row r="58" spans="1:5">
      <c r="A58"/>
      <c r="B58"/>
      <c r="C58"/>
      <c r="D58"/>
      <c r="E58"/>
    </row>
    <row r="59" spans="1:5">
      <c r="A59"/>
      <c r="B59"/>
      <c r="C59"/>
      <c r="D59"/>
      <c r="E59"/>
    </row>
    <row r="60" spans="1:5">
      <c r="A60"/>
      <c r="B60"/>
      <c r="C60"/>
      <c r="D60"/>
      <c r="E60"/>
    </row>
    <row r="61" spans="1:5">
      <c r="A61"/>
      <c r="B61"/>
      <c r="C61"/>
      <c r="D61"/>
      <c r="E61"/>
    </row>
    <row r="62" spans="1:5">
      <c r="A62"/>
      <c r="B62"/>
      <c r="C62"/>
      <c r="D62"/>
      <c r="E62"/>
    </row>
    <row r="63" spans="1:5">
      <c r="A63"/>
      <c r="B63"/>
      <c r="C63"/>
      <c r="D63"/>
      <c r="E63"/>
    </row>
    <row r="64" spans="1:5">
      <c r="A64"/>
      <c r="B64"/>
      <c r="C64"/>
      <c r="D64"/>
      <c r="E64"/>
    </row>
    <row r="65" spans="1:5">
      <c r="A65"/>
      <c r="B65"/>
      <c r="C65"/>
      <c r="D65"/>
      <c r="E65"/>
    </row>
    <row r="66" spans="1:5">
      <c r="A66"/>
      <c r="B66"/>
      <c r="C66"/>
      <c r="D66"/>
      <c r="E66"/>
    </row>
    <row r="67" spans="1:5">
      <c r="A67"/>
      <c r="B67"/>
      <c r="C67"/>
      <c r="D67"/>
      <c r="E67"/>
    </row>
    <row r="68" spans="1:5">
      <c r="A68"/>
      <c r="B68"/>
      <c r="C68"/>
      <c r="D68"/>
      <c r="E68"/>
    </row>
    <row r="69" spans="1:5">
      <c r="A69"/>
      <c r="B69"/>
      <c r="C69"/>
      <c r="D69"/>
      <c r="E69"/>
    </row>
    <row r="70" spans="1:5">
      <c r="A70"/>
      <c r="B70"/>
      <c r="C70"/>
      <c r="D70"/>
      <c r="E70"/>
    </row>
    <row r="71" spans="1:5">
      <c r="A71"/>
      <c r="B71"/>
      <c r="C71"/>
      <c r="D71"/>
      <c r="E71"/>
    </row>
    <row r="72" spans="1:5">
      <c r="A72"/>
      <c r="B72"/>
      <c r="C72"/>
      <c r="D72"/>
      <c r="E72"/>
    </row>
    <row r="73" spans="1:5">
      <c r="A73"/>
      <c r="B73"/>
      <c r="C73"/>
      <c r="D73"/>
    </row>
    <row r="74" spans="1:5">
      <c r="A74"/>
      <c r="B74"/>
      <c r="C74"/>
      <c r="D74"/>
    </row>
  </sheetData>
  <phoneticPr fontId="0" type="noConversion"/>
  <pageMargins left="0.25" right="0.25" top="1" bottom="1" header="0.5" footer="0.5"/>
  <pageSetup scale="85" orientation="landscape"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8"/>
  <dimension ref="A1:J262"/>
  <sheetViews>
    <sheetView workbookViewId="0">
      <selection activeCell="C1" sqref="C1"/>
    </sheetView>
  </sheetViews>
  <sheetFormatPr defaultRowHeight="12.75"/>
  <cols>
    <col min="1" max="1" width="13.85546875" customWidth="1"/>
    <col min="2" max="2" width="9" style="22" customWidth="1"/>
    <col min="3" max="3" width="14.28515625" style="50" bestFit="1" customWidth="1"/>
    <col min="4" max="4" width="11.5703125" style="22" bestFit="1" customWidth="1"/>
    <col min="5" max="5" width="13.5703125" style="22" bestFit="1" customWidth="1"/>
    <col min="6" max="6" width="13.7109375" style="21" bestFit="1" customWidth="1"/>
    <col min="7" max="7" width="20.5703125" bestFit="1" customWidth="1"/>
  </cols>
  <sheetData>
    <row r="1" spans="1:10" s="7" customFormat="1">
      <c r="A1" s="5" t="s">
        <v>468</v>
      </c>
      <c r="B1" s="12"/>
      <c r="C1" s="92"/>
      <c r="D1" s="12"/>
      <c r="E1" s="12"/>
      <c r="F1" s="20"/>
      <c r="G1" s="6"/>
      <c r="H1" s="6"/>
      <c r="I1" s="6"/>
      <c r="J1" s="6"/>
    </row>
    <row r="2" spans="1:10">
      <c r="A2" s="39" t="s">
        <v>557</v>
      </c>
      <c r="B2" s="17"/>
      <c r="D2" s="17"/>
      <c r="E2" s="17"/>
      <c r="G2" s="2"/>
      <c r="H2" s="2"/>
      <c r="I2" s="2"/>
      <c r="J2" s="2"/>
    </row>
    <row r="3" spans="1:10">
      <c r="A3" s="8"/>
      <c r="B3" s="17"/>
      <c r="D3" s="17"/>
      <c r="E3" s="17"/>
      <c r="G3" s="2"/>
      <c r="H3" s="2"/>
      <c r="I3" s="2"/>
      <c r="J3" s="2"/>
    </row>
    <row r="4" spans="1:10">
      <c r="A4" s="148" t="s">
        <v>104</v>
      </c>
      <c r="B4" s="12" t="s">
        <v>0</v>
      </c>
      <c r="C4" s="92" t="s">
        <v>147</v>
      </c>
      <c r="D4" s="12" t="s">
        <v>1</v>
      </c>
      <c r="E4" s="12" t="s">
        <v>150</v>
      </c>
      <c r="F4" s="20" t="s">
        <v>154</v>
      </c>
    </row>
    <row r="5" spans="1:10">
      <c r="A5" s="148"/>
      <c r="B5" s="12"/>
      <c r="C5" s="92" t="s">
        <v>148</v>
      </c>
      <c r="D5" s="12" t="s">
        <v>149</v>
      </c>
      <c r="E5" s="12" t="s">
        <v>151</v>
      </c>
      <c r="F5" s="103" t="s">
        <v>155</v>
      </c>
    </row>
    <row r="6" spans="1:10">
      <c r="A6" s="148"/>
      <c r="B6" s="12"/>
      <c r="C6" s="92" t="s">
        <v>105</v>
      </c>
      <c r="D6" s="12"/>
      <c r="E6" s="12"/>
      <c r="F6" s="103" t="s">
        <v>156</v>
      </c>
    </row>
    <row r="7" spans="1:10">
      <c r="A7" s="18">
        <v>45747</v>
      </c>
      <c r="B7" s="47">
        <v>5611.8526068176197</v>
      </c>
      <c r="C7" s="92"/>
      <c r="D7" s="61">
        <v>19.372900000000001</v>
      </c>
      <c r="E7" s="12"/>
      <c r="F7" s="107">
        <f t="shared" ref="F7" si="0">SUM(D7:D10)/B7</f>
        <v>1.3568657495110586E-2</v>
      </c>
    </row>
    <row r="8" spans="1:10">
      <c r="A8" s="18">
        <v>45657</v>
      </c>
      <c r="B8" s="47">
        <v>5881.6276482140802</v>
      </c>
      <c r="C8" s="61">
        <v>57.69</v>
      </c>
      <c r="D8" s="61">
        <v>19.810500000000001</v>
      </c>
      <c r="E8" s="21">
        <f>D8/C8</f>
        <v>0.34339573582943322</v>
      </c>
      <c r="F8" s="107">
        <f t="shared" ref="F8:F13" si="1">SUM(D8:D11)/B8</f>
        <v>1.2723052030075906E-2</v>
      </c>
    </row>
    <row r="9" spans="1:10">
      <c r="A9" s="18">
        <v>45565</v>
      </c>
      <c r="B9" s="47">
        <v>5762.4848833691203</v>
      </c>
      <c r="C9" s="61">
        <v>51.99</v>
      </c>
      <c r="D9" s="61">
        <v>18.680399999999999</v>
      </c>
      <c r="E9" s="21">
        <f t="shared" ref="E9:E15" si="2">D9/C9</f>
        <v>0.35930755914598955</v>
      </c>
      <c r="F9" s="107">
        <f t="shared" si="1"/>
        <v>1.2737612521387809E-2</v>
      </c>
    </row>
    <row r="10" spans="1:10">
      <c r="A10" s="18">
        <v>45471</v>
      </c>
      <c r="B10" s="47">
        <v>5460.4826211495101</v>
      </c>
      <c r="C10" s="61">
        <v>53.12</v>
      </c>
      <c r="D10" s="61">
        <v>18.281505934951767</v>
      </c>
      <c r="E10" s="21">
        <f t="shared" si="2"/>
        <v>0.34415485570315829</v>
      </c>
      <c r="F10" s="107">
        <f t="shared" si="1"/>
        <v>1.3181215763957237E-2</v>
      </c>
    </row>
    <row r="11" spans="1:10">
      <c r="A11" s="18">
        <v>45379</v>
      </c>
      <c r="B11" s="47">
        <v>5254.3544012623997</v>
      </c>
      <c r="C11" s="61">
        <v>47.37</v>
      </c>
      <c r="D11" s="61">
        <v>18.05984865480896</v>
      </c>
      <c r="E11" s="21">
        <f t="shared" si="2"/>
        <v>0.38125076324274776</v>
      </c>
      <c r="F11" s="107">
        <f t="shared" si="1"/>
        <v>1.3479263164177517E-2</v>
      </c>
    </row>
    <row r="12" spans="1:10">
      <c r="A12" s="18">
        <v>45289</v>
      </c>
      <c r="B12" s="47">
        <v>4783.3500000000004</v>
      </c>
      <c r="C12" s="61">
        <v>47.79</v>
      </c>
      <c r="D12" s="61">
        <v>18.37854501494974</v>
      </c>
      <c r="E12" s="21">
        <f t="shared" si="2"/>
        <v>0.38456884316697509</v>
      </c>
      <c r="F12" s="107">
        <f t="shared" si="1"/>
        <v>1.469758473532937E-2</v>
      </c>
    </row>
    <row r="13" spans="1:10">
      <c r="A13" s="18">
        <v>45198</v>
      </c>
      <c r="B13" s="47">
        <v>4288.05412263991</v>
      </c>
      <c r="C13" s="61">
        <v>47.65</v>
      </c>
      <c r="D13" s="61">
        <v>17.2559</v>
      </c>
      <c r="E13" s="21">
        <f t="shared" si="2"/>
        <v>0.36213850996852048</v>
      </c>
      <c r="F13" s="107">
        <f t="shared" si="1"/>
        <v>1.6164240027817096E-2</v>
      </c>
    </row>
    <row r="14" spans="1:10">
      <c r="A14" s="18">
        <v>45107</v>
      </c>
      <c r="B14" s="47">
        <v>4450.3813118092003</v>
      </c>
      <c r="C14" s="61">
        <v>48.58</v>
      </c>
      <c r="D14" s="61">
        <v>17.13053206271158</v>
      </c>
      <c r="E14" s="21">
        <f t="shared" si="2"/>
        <v>0.35262519684461879</v>
      </c>
      <c r="F14" s="107">
        <f t="shared" ref="F14:F18" si="3">SUM(D14:D17)/B14</f>
        <v>1.5440232092799492E-2</v>
      </c>
    </row>
    <row r="15" spans="1:10">
      <c r="A15" s="18">
        <v>45016</v>
      </c>
      <c r="B15" s="47">
        <v>4109.3124446214597</v>
      </c>
      <c r="C15" s="61">
        <v>48.41</v>
      </c>
      <c r="D15" s="61">
        <v>17.538714866076422</v>
      </c>
      <c r="E15" s="21">
        <f t="shared" si="2"/>
        <v>0.362295287462847</v>
      </c>
      <c r="F15" s="107">
        <f t="shared" si="3"/>
        <v>1.6599221697624754E-2</v>
      </c>
    </row>
    <row r="16" spans="1:10">
      <c r="A16" s="18">
        <v>44926</v>
      </c>
      <c r="B16" s="47">
        <v>3839.4965866768098</v>
      </c>
      <c r="C16" s="61">
        <v>39.61</v>
      </c>
      <c r="D16" s="61">
        <v>17.387989161834149</v>
      </c>
      <c r="E16" s="21">
        <f t="shared" ref="E16:E24" si="4">D16/C16</f>
        <v>0.43897978191956954</v>
      </c>
      <c r="F16" s="107">
        <f t="shared" si="3"/>
        <v>1.7430090860397408E-2</v>
      </c>
    </row>
    <row r="17" spans="1:6">
      <c r="A17" s="18">
        <v>44834</v>
      </c>
      <c r="B17" s="47">
        <v>3585.6241035486701</v>
      </c>
      <c r="C17" s="61">
        <v>44.41</v>
      </c>
      <c r="D17" s="61">
        <v>16.657684265169372</v>
      </c>
      <c r="E17" s="21">
        <f t="shared" si="4"/>
        <v>0.37508858962326896</v>
      </c>
      <c r="F17" s="21">
        <f t="shared" si="3"/>
        <v>1.8216703556327637E-2</v>
      </c>
    </row>
    <row r="18" spans="1:6">
      <c r="A18" s="18">
        <v>44742</v>
      </c>
      <c r="B18" s="47">
        <v>3785.3848459311298</v>
      </c>
      <c r="C18" s="61">
        <v>42.74</v>
      </c>
      <c r="D18" s="61">
        <v>16.626999999999999</v>
      </c>
      <c r="E18" s="21">
        <f t="shared" si="4"/>
        <v>0.38902667290594289</v>
      </c>
      <c r="F18" s="21">
        <f t="shared" si="3"/>
        <v>1.6912300782947802E-2</v>
      </c>
    </row>
    <row r="19" spans="1:6">
      <c r="A19" s="18">
        <v>44651</v>
      </c>
      <c r="B19" s="47">
        <v>4530.4134516834702</v>
      </c>
      <c r="C19" s="61">
        <v>45.99</v>
      </c>
      <c r="D19" s="61">
        <v>16.25010093695899</v>
      </c>
      <c r="E19" s="21">
        <f t="shared" si="4"/>
        <v>0.35333987686364404</v>
      </c>
      <c r="F19" s="21">
        <f t="shared" ref="F19:F20" si="5">SUM(D19:D22)/B19</f>
        <v>1.3678657585004106E-2</v>
      </c>
    </row>
    <row r="20" spans="1:6">
      <c r="A20" s="18">
        <v>44561</v>
      </c>
      <c r="B20" s="47">
        <v>4766.1829724282998</v>
      </c>
      <c r="C20" s="61">
        <v>53.94</v>
      </c>
      <c r="D20" s="61">
        <v>15.783466156640799</v>
      </c>
      <c r="E20" s="21">
        <f t="shared" si="4"/>
        <v>0.29261153423509084</v>
      </c>
      <c r="F20" s="21">
        <f t="shared" si="5"/>
        <v>1.2672009788919443E-2</v>
      </c>
    </row>
    <row r="21" spans="1:6">
      <c r="A21" s="18">
        <v>44469</v>
      </c>
      <c r="B21" s="47">
        <v>4307.5387507897103</v>
      </c>
      <c r="C21" s="61">
        <v>49.59</v>
      </c>
      <c r="D21" s="61">
        <v>15.359</v>
      </c>
      <c r="E21" s="21">
        <f t="shared" si="4"/>
        <v>0.30971970155273237</v>
      </c>
      <c r="F21" s="21">
        <f t="shared" ref="F21:F22" si="6">SUM(D21:D24)/B21</f>
        <v>1.3755995285632882E-2</v>
      </c>
    </row>
    <row r="22" spans="1:6">
      <c r="A22" s="18">
        <v>44377</v>
      </c>
      <c r="B22" s="47">
        <v>4297.4966318818697</v>
      </c>
      <c r="C22" s="61">
        <v>48.39</v>
      </c>
      <c r="D22" s="61">
        <v>14.577407230474947</v>
      </c>
      <c r="E22" s="21">
        <f t="shared" si="4"/>
        <v>0.30124834119601046</v>
      </c>
      <c r="F22" s="21">
        <f t="shared" si="6"/>
        <v>1.3464825476565204E-2</v>
      </c>
    </row>
    <row r="23" spans="1:6">
      <c r="A23" s="18">
        <v>44286</v>
      </c>
      <c r="B23" s="47">
        <v>3972.8922084302499</v>
      </c>
      <c r="C23" s="61">
        <v>45.95</v>
      </c>
      <c r="D23" s="61">
        <v>14.67724389527684</v>
      </c>
      <c r="E23" s="21">
        <f t="shared" si="4"/>
        <v>0.31941771262844049</v>
      </c>
      <c r="F23" s="21">
        <f t="shared" ref="F23:F28" si="7">SUM(D23:D26)/B23</f>
        <v>1.450665762907131E-2</v>
      </c>
    </row>
    <row r="24" spans="1:6">
      <c r="A24" s="18">
        <v>44196</v>
      </c>
      <c r="B24" s="47">
        <v>3756.0714689572001</v>
      </c>
      <c r="C24" s="61">
        <v>31.44</v>
      </c>
      <c r="D24" s="61">
        <v>14.640831622792422</v>
      </c>
      <c r="E24" s="21">
        <f t="shared" si="4"/>
        <v>0.46567530606846125</v>
      </c>
      <c r="F24" s="21">
        <f>SUM(D24:D27)/B24</f>
        <v>1.5515904480962966E-2</v>
      </c>
    </row>
    <row r="25" spans="1:6">
      <c r="A25" s="18">
        <v>44104</v>
      </c>
      <c r="B25" s="47">
        <v>3362.9989876496502</v>
      </c>
      <c r="C25" s="61">
        <v>32.979999999999997</v>
      </c>
      <c r="D25" s="61">
        <v>13.969559385871939</v>
      </c>
      <c r="E25" s="21">
        <f t="shared" ref="E25:E31" si="8">D25/C25</f>
        <v>0.4235766945382638</v>
      </c>
      <c r="F25" s="21">
        <f t="shared" si="7"/>
        <v>1.7499629625294826E-2</v>
      </c>
    </row>
    <row r="26" spans="1:6">
      <c r="A26" s="18">
        <v>44012</v>
      </c>
      <c r="B26" s="47">
        <v>3100.2851286595301</v>
      </c>
      <c r="C26" s="61">
        <v>17.829999999999998</v>
      </c>
      <c r="D26" s="61">
        <v>14.345752160961448</v>
      </c>
      <c r="E26" s="21">
        <f t="shared" si="8"/>
        <v>0.80458509035117498</v>
      </c>
      <c r="F26" s="21">
        <f t="shared" si="7"/>
        <v>1.9250942776459692E-2</v>
      </c>
    </row>
    <row r="27" spans="1:6">
      <c r="A27" s="18">
        <v>43921</v>
      </c>
      <c r="B27" s="47">
        <v>2584.5907599343</v>
      </c>
      <c r="C27" s="61">
        <v>11.88</v>
      </c>
      <c r="D27" s="61">
        <v>15.322702966384359</v>
      </c>
      <c r="E27" s="21">
        <f t="shared" si="8"/>
        <v>1.2897898119852154</v>
      </c>
      <c r="F27" s="21">
        <f t="shared" si="7"/>
        <v>2.3052238872777929E-2</v>
      </c>
    </row>
    <row r="28" spans="1:6">
      <c r="A28" s="18">
        <v>43830</v>
      </c>
      <c r="B28" s="47">
        <v>3230.7819500904302</v>
      </c>
      <c r="C28" s="61">
        <v>35.53</v>
      </c>
      <c r="D28" s="61">
        <v>15.213222200892581</v>
      </c>
      <c r="E28" s="21">
        <f t="shared" si="8"/>
        <v>0.42817962850809399</v>
      </c>
      <c r="F28" s="21">
        <f t="shared" si="7"/>
        <v>1.8026788392237907E-2</v>
      </c>
    </row>
    <row r="29" spans="1:6">
      <c r="A29" s="18">
        <v>43738</v>
      </c>
      <c r="B29" s="17">
        <v>2976.73727174433</v>
      </c>
      <c r="C29" s="50">
        <v>33.99</v>
      </c>
      <c r="D29" s="201">
        <v>14.801734274295193</v>
      </c>
      <c r="E29" s="21">
        <f t="shared" si="8"/>
        <v>0.43547320606929074</v>
      </c>
      <c r="F29" s="21">
        <f t="shared" ref="F29:F38" si="9">SUM(D29:D32)/B29</f>
        <v>1.9222222746066473E-2</v>
      </c>
    </row>
    <row r="30" spans="1:6">
      <c r="A30" s="18">
        <v>43646</v>
      </c>
      <c r="B30" s="17">
        <v>2941.76</v>
      </c>
      <c r="C30" s="50">
        <v>34.93</v>
      </c>
      <c r="D30" s="201">
        <v>14.242944144807993</v>
      </c>
      <c r="E30" s="21">
        <f t="shared" si="8"/>
        <v>0.40775677482988815</v>
      </c>
      <c r="F30" s="21">
        <f t="shared" si="9"/>
        <v>1.9062491413908041E-2</v>
      </c>
    </row>
    <row r="31" spans="1:6">
      <c r="A31" s="18">
        <v>43553</v>
      </c>
      <c r="B31" s="17">
        <v>2834.4</v>
      </c>
      <c r="C31" s="50">
        <v>35.020000000000003</v>
      </c>
      <c r="D31" s="50">
        <v>13.982721935746159</v>
      </c>
      <c r="E31" s="21">
        <f t="shared" si="8"/>
        <v>0.3992781820601416</v>
      </c>
      <c r="F31" s="21">
        <f t="shared" si="9"/>
        <v>1.9382202036201175E-2</v>
      </c>
    </row>
    <row r="32" spans="1:6">
      <c r="A32" s="18">
        <v>43465</v>
      </c>
      <c r="B32" s="17">
        <v>2506.8471826272198</v>
      </c>
      <c r="C32" s="50">
        <v>28.96</v>
      </c>
      <c r="D32" s="50">
        <v>14.192106539138369</v>
      </c>
      <c r="E32" s="21">
        <f t="shared" ref="E32:E56" si="10">D32/C32</f>
        <v>0.49005892745643537</v>
      </c>
      <c r="F32" s="21">
        <f t="shared" si="9"/>
        <v>2.1440548293928247E-2</v>
      </c>
    </row>
    <row r="33" spans="1:6">
      <c r="A33" s="18">
        <v>43371</v>
      </c>
      <c r="B33" s="17">
        <v>2913.97813988603</v>
      </c>
      <c r="C33" s="50">
        <v>36.36</v>
      </c>
      <c r="D33" s="50">
        <v>13.6595021220856</v>
      </c>
      <c r="E33" s="21">
        <f t="shared" si="10"/>
        <v>0.3756738757449285</v>
      </c>
      <c r="F33" s="21">
        <f t="shared" si="9"/>
        <v>1.7961354894339841E-2</v>
      </c>
    </row>
    <row r="34" spans="1:6">
      <c r="A34" s="18">
        <v>43280</v>
      </c>
      <c r="B34" s="17">
        <v>2718.37</v>
      </c>
      <c r="C34" s="50">
        <v>34.049999999999997</v>
      </c>
      <c r="D34" s="50">
        <v>13.102582854438491</v>
      </c>
      <c r="E34" s="21">
        <f t="shared" si="10"/>
        <v>0.38480419543138011</v>
      </c>
      <c r="F34" s="21">
        <f t="shared" si="9"/>
        <v>1.8757671012031955E-2</v>
      </c>
    </row>
    <row r="35" spans="1:6">
      <c r="A35" s="18">
        <v>43188</v>
      </c>
      <c r="B35" s="17">
        <v>2640.8659903292901</v>
      </c>
      <c r="C35" s="50">
        <v>33.020000000000003</v>
      </c>
      <c r="D35" s="50">
        <v>12.793986568954411</v>
      </c>
      <c r="E35" s="21">
        <f t="shared" si="10"/>
        <v>0.38746173740019413</v>
      </c>
      <c r="F35" s="21">
        <f t="shared" si="9"/>
        <v>1.8934330545995765E-2</v>
      </c>
    </row>
    <row r="36" spans="1:6">
      <c r="A36" s="18">
        <v>43100</v>
      </c>
      <c r="B36" s="17">
        <v>2673.6105231517399</v>
      </c>
      <c r="C36" s="50">
        <v>26.96</v>
      </c>
      <c r="D36" s="50">
        <v>12.782923979362749</v>
      </c>
      <c r="E36" s="21">
        <f t="shared" si="10"/>
        <v>0.47414406451642244</v>
      </c>
      <c r="F36" s="21">
        <f t="shared" si="9"/>
        <v>1.8301850217856356E-2</v>
      </c>
    </row>
    <row r="37" spans="1:6">
      <c r="A37" s="18">
        <v>43007</v>
      </c>
      <c r="B37" s="17">
        <v>2519.3596719060702</v>
      </c>
      <c r="C37" s="50">
        <v>28.45</v>
      </c>
      <c r="D37" s="50">
        <v>12.310796746221648</v>
      </c>
      <c r="E37" s="21">
        <f t="shared" si="10"/>
        <v>0.43271693308336195</v>
      </c>
      <c r="F37" s="21">
        <f t="shared" si="9"/>
        <v>1.9121169365077302E-2</v>
      </c>
    </row>
    <row r="38" spans="1:6">
      <c r="A38" s="18">
        <v>42916</v>
      </c>
      <c r="B38" s="17">
        <v>2423.4088910629698</v>
      </c>
      <c r="C38" s="50">
        <v>27.01</v>
      </c>
      <c r="D38" s="50">
        <v>12.115322294034428</v>
      </c>
      <c r="E38" s="21">
        <f t="shared" si="10"/>
        <v>0.44854951107124869</v>
      </c>
      <c r="F38" s="21">
        <f t="shared" si="9"/>
        <v>1.9484544929158142E-2</v>
      </c>
    </row>
    <row r="39" spans="1:6">
      <c r="A39" s="18">
        <v>42825</v>
      </c>
      <c r="B39" s="17">
        <v>2362.7182203972902</v>
      </c>
      <c r="C39" s="50">
        <v>27.46</v>
      </c>
      <c r="D39" s="50">
        <v>11.722976315988888</v>
      </c>
      <c r="E39" s="21">
        <f t="shared" si="10"/>
        <v>0.42691100932224646</v>
      </c>
      <c r="F39" s="21">
        <f t="shared" ref="F39:F55" si="11">SUM(D39:D42)/B39</f>
        <v>1.9630958720013154E-2</v>
      </c>
    </row>
    <row r="40" spans="1:6">
      <c r="A40" s="18">
        <v>42734</v>
      </c>
      <c r="B40" s="17">
        <v>2238.82668170754</v>
      </c>
      <c r="C40" s="50">
        <v>24.16</v>
      </c>
      <c r="D40" s="50">
        <v>12.024007621816583</v>
      </c>
      <c r="E40" s="21">
        <f t="shared" si="10"/>
        <v>0.49768243467783868</v>
      </c>
      <c r="F40" s="21">
        <f t="shared" si="11"/>
        <v>2.0412747381785841E-2</v>
      </c>
    </row>
    <row r="41" spans="1:6">
      <c r="A41" s="18">
        <v>42643</v>
      </c>
      <c r="B41" s="17">
        <v>2168.2720896372798</v>
      </c>
      <c r="C41" s="50">
        <v>25.39</v>
      </c>
      <c r="D41" s="50">
        <v>11.356713187797851</v>
      </c>
      <c r="E41" s="21">
        <f t="shared" si="10"/>
        <v>0.44729079116966725</v>
      </c>
      <c r="F41" s="21">
        <f t="shared" si="11"/>
        <v>2.0765701649221917E-2</v>
      </c>
    </row>
    <row r="42" spans="1:6">
      <c r="A42" s="18">
        <v>42551</v>
      </c>
      <c r="B42" s="17">
        <v>2098.8552265056101</v>
      </c>
      <c r="C42" s="50">
        <v>23.28</v>
      </c>
      <c r="D42" s="50">
        <v>11.278726726038828</v>
      </c>
      <c r="E42" s="21">
        <f t="shared" si="10"/>
        <v>0.48448138857555101</v>
      </c>
      <c r="F42" s="21">
        <f t="shared" si="11"/>
        <v>2.1182917628764387E-2</v>
      </c>
    </row>
    <row r="43" spans="1:6">
      <c r="A43" s="18">
        <v>42460</v>
      </c>
      <c r="B43" s="17">
        <v>2059.7411766011501</v>
      </c>
      <c r="C43" s="50">
        <v>21.72</v>
      </c>
      <c r="D43" s="50">
        <v>11.041155949644605</v>
      </c>
      <c r="E43" s="21">
        <f t="shared" si="10"/>
        <v>0.50834051333538699</v>
      </c>
      <c r="F43" s="21">
        <f t="shared" si="11"/>
        <v>2.1301676196860603E-2</v>
      </c>
    </row>
    <row r="44" spans="1:6">
      <c r="A44" s="18">
        <v>42369</v>
      </c>
      <c r="B44" s="17">
        <v>2043.9368626607099</v>
      </c>
      <c r="C44" s="50">
        <v>18.7</v>
      </c>
      <c r="D44" s="50">
        <v>11.34909544426143</v>
      </c>
      <c r="E44" s="21">
        <f t="shared" si="10"/>
        <v>0.60690349969312463</v>
      </c>
      <c r="F44" s="21">
        <f t="shared" si="11"/>
        <v>2.1227606465519508E-2</v>
      </c>
    </row>
    <row r="45" spans="1:6">
      <c r="A45" s="18">
        <v>42277</v>
      </c>
      <c r="B45" s="17">
        <v>1920.0265516397001</v>
      </c>
      <c r="C45" s="50">
        <v>23.22</v>
      </c>
      <c r="D45" s="50">
        <v>10.7908992578251</v>
      </c>
      <c r="E45" s="21">
        <f t="shared" si="10"/>
        <v>0.46472434357558573</v>
      </c>
      <c r="F45" s="21">
        <f t="shared" si="11"/>
        <v>2.2140525334490298E-2</v>
      </c>
    </row>
    <row r="46" spans="1:6">
      <c r="A46" s="18">
        <v>42185</v>
      </c>
      <c r="B46" s="17">
        <v>2063.1118322236698</v>
      </c>
      <c r="C46" s="50">
        <v>22.8</v>
      </c>
      <c r="D46" s="50">
        <v>10.694788941567241</v>
      </c>
      <c r="E46" s="21">
        <f t="shared" si="10"/>
        <v>0.46906969041961583</v>
      </c>
      <c r="F46" s="21">
        <f t="shared" si="11"/>
        <v>2.0232544430198649E-2</v>
      </c>
    </row>
    <row r="47" spans="1:6">
      <c r="A47" s="18">
        <v>42094</v>
      </c>
      <c r="B47" s="17">
        <v>2067.88724075851</v>
      </c>
      <c r="C47" s="50">
        <v>21.81</v>
      </c>
      <c r="D47" s="50">
        <v>10.55310371727637</v>
      </c>
      <c r="E47" s="21">
        <f t="shared" si="10"/>
        <v>0.4838653698888753</v>
      </c>
      <c r="F47" s="21">
        <f t="shared" si="11"/>
        <v>1.9733479196848695E-2</v>
      </c>
    </row>
    <row r="48" spans="1:6">
      <c r="A48" s="18">
        <v>42004</v>
      </c>
      <c r="B48" s="17">
        <v>2058.9023788568802</v>
      </c>
      <c r="C48" s="50">
        <v>22.83</v>
      </c>
      <c r="D48" s="50">
        <v>10.471604592804113</v>
      </c>
      <c r="E48" s="21">
        <f t="shared" si="10"/>
        <v>0.4586773803243151</v>
      </c>
      <c r="F48" s="21">
        <f t="shared" si="11"/>
        <v>1.9157363407695468E-2</v>
      </c>
    </row>
    <row r="49" spans="1:6">
      <c r="A49" s="18">
        <v>41912</v>
      </c>
      <c r="B49" s="17">
        <v>1972.28514504996</v>
      </c>
      <c r="C49" s="50">
        <v>27.47</v>
      </c>
      <c r="D49" s="50">
        <v>10.022504558286219</v>
      </c>
      <c r="E49" s="21">
        <f t="shared" si="10"/>
        <v>0.3648527323729967</v>
      </c>
      <c r="F49" s="21">
        <f t="shared" si="11"/>
        <v>1.9517771754833123E-2</v>
      </c>
    </row>
    <row r="50" spans="1:6">
      <c r="A50" s="18">
        <v>41820</v>
      </c>
      <c r="B50" s="17">
        <v>1960.23124036383</v>
      </c>
      <c r="C50" s="50">
        <v>27.23</v>
      </c>
      <c r="D50" s="50">
        <v>9.7593969785702033</v>
      </c>
      <c r="E50" s="21">
        <f t="shared" si="10"/>
        <v>0.35840605870621384</v>
      </c>
      <c r="F50" s="21">
        <f t="shared" si="11"/>
        <v>1.9069524057775615E-2</v>
      </c>
    </row>
    <row r="51" spans="1:6">
      <c r="A51" s="18">
        <v>41729</v>
      </c>
      <c r="B51" s="17">
        <v>1872.33517921728</v>
      </c>
      <c r="C51" s="50">
        <v>24.87</v>
      </c>
      <c r="D51" s="50">
        <v>9.1896349630694125</v>
      </c>
      <c r="E51" s="21">
        <f t="shared" si="10"/>
        <v>0.36950683405988788</v>
      </c>
      <c r="F51" s="21">
        <f t="shared" si="11"/>
        <v>1.9348928266119173E-2</v>
      </c>
    </row>
    <row r="52" spans="1:6">
      <c r="A52" s="18">
        <v>41639</v>
      </c>
      <c r="B52" s="17">
        <v>1848.3565209419301</v>
      </c>
      <c r="C52" s="50">
        <v>26.48</v>
      </c>
      <c r="D52" s="50">
        <v>9.5230747966072222</v>
      </c>
      <c r="E52" s="21">
        <f t="shared" si="10"/>
        <v>0.35963273401084678</v>
      </c>
      <c r="F52" s="21">
        <f t="shared" si="11"/>
        <v>1.8931436502252839E-2</v>
      </c>
    </row>
    <row r="53" spans="1:6">
      <c r="A53" s="18">
        <v>41547</v>
      </c>
      <c r="B53" s="17">
        <v>1681.55</v>
      </c>
      <c r="C53" s="50">
        <v>24.63</v>
      </c>
      <c r="D53" s="50">
        <v>8.9085700586745507</v>
      </c>
      <c r="E53" s="21">
        <f t="shared" si="10"/>
        <v>0.36169590169202398</v>
      </c>
      <c r="F53" s="21">
        <f t="shared" si="11"/>
        <v>2.0459642223662183E-2</v>
      </c>
    </row>
    <row r="54" spans="1:6">
      <c r="A54" s="18">
        <v>41455</v>
      </c>
      <c r="B54" s="17">
        <v>1606.27760773726</v>
      </c>
      <c r="C54" s="56">
        <v>24.87</v>
      </c>
      <c r="D54" s="61">
        <v>8.6063992544553507</v>
      </c>
      <c r="E54" s="21">
        <f t="shared" si="10"/>
        <v>0.34605545856274028</v>
      </c>
      <c r="F54" s="21">
        <f t="shared" si="11"/>
        <v>2.0710206730321298E-2</v>
      </c>
    </row>
    <row r="55" spans="1:6">
      <c r="A55" s="18">
        <v>41363</v>
      </c>
      <c r="B55" s="17">
        <v>1569.18587246845</v>
      </c>
      <c r="C55" s="50">
        <v>24.22</v>
      </c>
      <c r="D55" s="50">
        <v>7.9539999999999997</v>
      </c>
      <c r="E55" s="21">
        <f t="shared" si="10"/>
        <v>0.32840627580511972</v>
      </c>
      <c r="F55" s="21">
        <f t="shared" si="11"/>
        <v>2.0463440712448079E-2</v>
      </c>
    </row>
    <row r="56" spans="1:6">
      <c r="A56" s="18">
        <v>41274</v>
      </c>
      <c r="B56" s="17">
        <v>1426.18797808055</v>
      </c>
      <c r="C56" s="56">
        <v>20.65</v>
      </c>
      <c r="D56" s="61">
        <v>8.9349420680692422</v>
      </c>
      <c r="E56" s="21">
        <f t="shared" si="10"/>
        <v>0.43268484591134349</v>
      </c>
      <c r="F56" s="21">
        <f>SUM(D56:D59)/B56</f>
        <v>2.1908712279374222E-2</v>
      </c>
    </row>
    <row r="57" spans="1:6">
      <c r="A57" s="18">
        <v>41180</v>
      </c>
      <c r="B57" s="17">
        <v>1440.67450263613</v>
      </c>
      <c r="C57" s="143">
        <v>21.21</v>
      </c>
      <c r="D57" s="50">
        <v>7.7709999999999999</v>
      </c>
      <c r="E57" s="21">
        <f t="shared" ref="E57:E62" si="12">D57/C57</f>
        <v>0.36638378123526638</v>
      </c>
      <c r="F57" s="21">
        <f>SUM(D57:D60)/B57</f>
        <v>2.0538296433967825E-2</v>
      </c>
    </row>
    <row r="58" spans="1:6">
      <c r="A58" s="18">
        <v>41089</v>
      </c>
      <c r="B58" s="17">
        <v>1362.1587454406599</v>
      </c>
      <c r="C58" s="50">
        <v>21.62</v>
      </c>
      <c r="D58" s="50">
        <v>7.4509999999999996</v>
      </c>
      <c r="E58" s="21">
        <f t="shared" si="12"/>
        <v>0.34463459759481957</v>
      </c>
      <c r="F58" s="21">
        <f>SUM(D58:D61)/B58</f>
        <v>2.0789794210687808E-2</v>
      </c>
    </row>
    <row r="59" spans="1:6">
      <c r="A59" s="18">
        <v>40999</v>
      </c>
      <c r="B59" s="17">
        <v>1408.46786041941</v>
      </c>
      <c r="C59" s="50">
        <v>23.03</v>
      </c>
      <c r="D59" s="50">
        <v>7.0889999999999995</v>
      </c>
      <c r="E59" s="21">
        <f t="shared" si="12"/>
        <v>0.30781589231437251</v>
      </c>
      <c r="F59" s="21">
        <f>SUM(D59:D62)/B59</f>
        <v>1.9420393442172609E-2</v>
      </c>
    </row>
    <row r="60" spans="1:6">
      <c r="A60" s="18">
        <v>40908</v>
      </c>
      <c r="B60" s="17">
        <v>1257.60480453436</v>
      </c>
      <c r="C60" s="50">
        <v>20.64</v>
      </c>
      <c r="D60" s="50">
        <v>7.2779999999999996</v>
      </c>
      <c r="E60" s="21">
        <f t="shared" si="12"/>
        <v>0.35261627906976739</v>
      </c>
      <c r="F60" s="21">
        <f>SUM(D60:D63)/B60</f>
        <v>2.1012165272208946E-2</v>
      </c>
    </row>
    <row r="61" spans="1:6">
      <c r="A61" s="18">
        <v>40816</v>
      </c>
      <c r="B61" s="17">
        <v>1131.42036008329</v>
      </c>
      <c r="C61" s="50">
        <v>22.63</v>
      </c>
      <c r="D61" s="50">
        <v>6.5010000000000003</v>
      </c>
      <c r="E61" s="21">
        <f t="shared" si="12"/>
        <v>0.28727353071144501</v>
      </c>
      <c r="F61" s="21">
        <f t="shared" ref="F61:F66" si="13">SUM(D61:D64)/B61</f>
        <v>2.2256095867097783E-2</v>
      </c>
    </row>
    <row r="62" spans="1:6">
      <c r="A62" s="19" t="s">
        <v>442</v>
      </c>
      <c r="B62" s="17">
        <v>1320.63904926284</v>
      </c>
      <c r="C62" s="50">
        <v>22.24</v>
      </c>
      <c r="D62" s="50">
        <v>6.4849999999999994</v>
      </c>
      <c r="E62" s="21">
        <f t="shared" si="12"/>
        <v>0.29159172661870503</v>
      </c>
      <c r="F62" s="21">
        <f t="shared" si="13"/>
        <v>1.8429714018819637E-2</v>
      </c>
    </row>
    <row r="63" spans="1:6">
      <c r="A63" s="1" t="s">
        <v>431</v>
      </c>
      <c r="B63" s="17">
        <v>1325.82671751112</v>
      </c>
      <c r="C63" s="50">
        <v>21.44</v>
      </c>
      <c r="D63" s="50">
        <v>6.1609999999999996</v>
      </c>
      <c r="E63" s="21">
        <f t="shared" ref="E63:E71" si="14">D63/C63</f>
        <v>0.28736007462686564</v>
      </c>
      <c r="F63" s="21">
        <f t="shared" si="13"/>
        <v>1.767274689107589E-2</v>
      </c>
    </row>
    <row r="64" spans="1:6">
      <c r="A64" s="3" t="s">
        <v>414</v>
      </c>
      <c r="B64" s="17">
        <v>1257.63598797798</v>
      </c>
      <c r="C64" s="50">
        <v>20.67</v>
      </c>
      <c r="D64" s="50">
        <v>6.0340000000000007</v>
      </c>
      <c r="E64" s="21">
        <f t="shared" si="14"/>
        <v>0.29192065795839384</v>
      </c>
      <c r="F64" s="21">
        <f t="shared" si="13"/>
        <v>1.8072797071069475E-2</v>
      </c>
    </row>
    <row r="65" spans="1:7">
      <c r="A65" s="3" t="s">
        <v>407</v>
      </c>
      <c r="B65" s="47">
        <v>1141.20115690593</v>
      </c>
      <c r="C65" s="80">
        <v>19.52</v>
      </c>
      <c r="D65" s="61">
        <v>5.6589999999999998</v>
      </c>
      <c r="E65" s="21">
        <f t="shared" si="14"/>
        <v>0.28990778688524588</v>
      </c>
      <c r="F65" s="21">
        <f t="shared" si="13"/>
        <v>1.958988550328189E-2</v>
      </c>
    </row>
    <row r="66" spans="1:7">
      <c r="A66" s="19" t="s">
        <v>400</v>
      </c>
      <c r="B66" s="62">
        <v>1030.71008330308</v>
      </c>
      <c r="C66" s="50">
        <v>19.68</v>
      </c>
      <c r="D66" s="61">
        <v>5.577</v>
      </c>
      <c r="E66" s="21">
        <f t="shared" si="14"/>
        <v>0.28338414634146342</v>
      </c>
      <c r="F66" s="21">
        <f t="shared" si="13"/>
        <v>2.1385539306418594E-2</v>
      </c>
    </row>
    <row r="67" spans="1:7">
      <c r="A67" s="19" t="s">
        <v>392</v>
      </c>
      <c r="B67" s="17">
        <v>1169.43119269817</v>
      </c>
      <c r="C67" s="50">
        <v>17.48</v>
      </c>
      <c r="D67" s="61">
        <v>5.4589999999999996</v>
      </c>
      <c r="E67" s="21">
        <f t="shared" si="14"/>
        <v>0.31229977116704805</v>
      </c>
      <c r="F67" s="21">
        <f t="shared" ref="F67:F74" si="15">SUM(D67:D70)/B67</f>
        <v>1.8734142835246336E-2</v>
      </c>
    </row>
    <row r="68" spans="1:7">
      <c r="A68" s="19" t="s">
        <v>378</v>
      </c>
      <c r="B68" s="2">
        <v>1115.10268063072</v>
      </c>
      <c r="C68" s="58">
        <v>15.18</v>
      </c>
      <c r="D68" s="61">
        <v>5.6609999999999996</v>
      </c>
      <c r="E68" s="21">
        <f t="shared" si="14"/>
        <v>0.37292490118577071</v>
      </c>
      <c r="F68" s="21">
        <f t="shared" si="15"/>
        <v>2.0094374616090128E-2</v>
      </c>
    </row>
    <row r="69" spans="1:7">
      <c r="A69" s="19" t="s">
        <v>373</v>
      </c>
      <c r="B69" s="17">
        <v>1057.0785579753399</v>
      </c>
      <c r="C69" s="50">
        <v>14.76</v>
      </c>
      <c r="D69" s="50">
        <v>5.3452909999999996</v>
      </c>
      <c r="E69" s="21">
        <f t="shared" si="14"/>
        <v>0.36214708672086721</v>
      </c>
      <c r="F69" s="21">
        <f t="shared" si="15"/>
        <v>2.260975858386256E-2</v>
      </c>
    </row>
    <row r="70" spans="1:7">
      <c r="A70" s="19" t="s">
        <v>367</v>
      </c>
      <c r="B70" s="17">
        <v>919.32</v>
      </c>
      <c r="C70" s="50">
        <v>13.51</v>
      </c>
      <c r="D70" s="50">
        <v>5.4429999999999996</v>
      </c>
      <c r="E70" s="21">
        <f t="shared" si="14"/>
        <v>0.40288675055514434</v>
      </c>
      <c r="F70" s="21">
        <f t="shared" si="15"/>
        <v>2.7839054953661402E-2</v>
      </c>
    </row>
    <row r="71" spans="1:7">
      <c r="A71" s="1" t="s">
        <v>366</v>
      </c>
      <c r="B71" s="17">
        <v>797.86699999999996</v>
      </c>
      <c r="C71" s="50">
        <v>7.52</v>
      </c>
      <c r="D71" s="50">
        <v>5.9579999999999993</v>
      </c>
      <c r="E71" s="21">
        <f t="shared" si="14"/>
        <v>0.79228723404255319</v>
      </c>
      <c r="F71" s="21">
        <f t="shared" si="15"/>
        <v>3.4157321959674983E-2</v>
      </c>
    </row>
    <row r="72" spans="1:7">
      <c r="A72" s="18">
        <v>39813</v>
      </c>
      <c r="B72" s="17">
        <v>903.25</v>
      </c>
      <c r="C72" s="50">
        <v>-23.25</v>
      </c>
      <c r="D72" s="50">
        <v>7.1539999999999999</v>
      </c>
      <c r="E72" s="21">
        <f t="shared" ref="E72:E77" si="16">D72/C72</f>
        <v>-0.30769892473118277</v>
      </c>
      <c r="F72" s="21">
        <f t="shared" si="15"/>
        <v>3.1427622474398009E-2</v>
      </c>
    </row>
    <row r="73" spans="1:7">
      <c r="A73" s="19" t="s">
        <v>345</v>
      </c>
      <c r="B73" s="17">
        <v>1166.361418</v>
      </c>
      <c r="C73" s="50">
        <v>9.73</v>
      </c>
      <c r="D73" s="50">
        <v>7.0380000000000003</v>
      </c>
      <c r="E73" s="21">
        <f t="shared" si="16"/>
        <v>0.72332990750256931</v>
      </c>
      <c r="F73" s="21">
        <f t="shared" si="15"/>
        <v>2.473847261638416E-2</v>
      </c>
    </row>
    <row r="74" spans="1:7">
      <c r="A74" s="19" t="s">
        <v>336</v>
      </c>
      <c r="B74" s="17">
        <v>1280.001</v>
      </c>
      <c r="C74" s="50">
        <v>12.86</v>
      </c>
      <c r="D74" s="50">
        <v>7.1029999999999998</v>
      </c>
      <c r="E74" s="21">
        <f t="shared" si="16"/>
        <v>0.55233281493001551</v>
      </c>
      <c r="F74" s="21">
        <f t="shared" si="15"/>
        <v>2.2431232475599631E-2</v>
      </c>
    </row>
    <row r="75" spans="1:7">
      <c r="A75" s="19" t="s">
        <v>335</v>
      </c>
      <c r="B75" s="45">
        <v>1322.703</v>
      </c>
      <c r="C75" s="50">
        <v>15.54</v>
      </c>
      <c r="D75" s="50">
        <v>7.0919999999999996</v>
      </c>
      <c r="E75" s="21">
        <f t="shared" si="16"/>
        <v>0.45637065637065638</v>
      </c>
      <c r="F75" s="21">
        <f t="shared" ref="F75:F80" si="17">SUM(D75:D78)/B75</f>
        <v>2.1396337651007069E-2</v>
      </c>
    </row>
    <row r="76" spans="1:7">
      <c r="A76" s="19" t="s">
        <v>320</v>
      </c>
      <c r="B76" s="17">
        <v>1468.3552</v>
      </c>
      <c r="C76" s="50">
        <v>7.82</v>
      </c>
      <c r="D76" s="50">
        <v>7.6210000000000004</v>
      </c>
      <c r="E76" s="21">
        <f t="shared" si="16"/>
        <v>0.9745524296675192</v>
      </c>
      <c r="F76" s="21">
        <f t="shared" si="17"/>
        <v>1.8885757342637532E-2</v>
      </c>
      <c r="G76" s="17"/>
    </row>
    <row r="77" spans="1:7">
      <c r="A77" s="19" t="s">
        <v>321</v>
      </c>
      <c r="B77" s="29">
        <v>1526.7470000000001</v>
      </c>
      <c r="C77" s="50">
        <v>15.15</v>
      </c>
      <c r="D77" s="51">
        <v>6.8959999999999999</v>
      </c>
      <c r="E77" s="21">
        <f t="shared" si="16"/>
        <v>0.45518151815181518</v>
      </c>
      <c r="F77" s="21">
        <f t="shared" si="17"/>
        <v>1.766762927976934E-2</v>
      </c>
      <c r="G77" s="17"/>
    </row>
    <row r="78" spans="1:7">
      <c r="A78" s="19" t="s">
        <v>319</v>
      </c>
      <c r="B78" s="17">
        <v>1503.3486</v>
      </c>
      <c r="C78" s="50">
        <v>21.88</v>
      </c>
      <c r="D78" s="50">
        <v>6.6920000000000002</v>
      </c>
      <c r="E78" s="21">
        <f t="shared" ref="E78:E84" si="18">D78/C78</f>
        <v>0.30585009140767827</v>
      </c>
      <c r="F78" s="21">
        <f t="shared" si="17"/>
        <v>1.7405144754849274E-2</v>
      </c>
      <c r="G78" s="2"/>
    </row>
    <row r="79" spans="1:7">
      <c r="A79" s="19" t="s">
        <v>303</v>
      </c>
      <c r="B79" s="17">
        <v>1420.86</v>
      </c>
      <c r="C79" s="50">
        <v>21.33</v>
      </c>
      <c r="D79" s="50">
        <v>6.5220000000000002</v>
      </c>
      <c r="E79" s="21">
        <f t="shared" si="18"/>
        <v>0.30576652601969062</v>
      </c>
      <c r="F79" s="21">
        <f t="shared" si="17"/>
        <v>1.7940543051391412E-2</v>
      </c>
      <c r="G79" s="2"/>
    </row>
    <row r="80" spans="1:7">
      <c r="A80" s="19" t="s">
        <v>292</v>
      </c>
      <c r="B80" s="17">
        <v>1418.3</v>
      </c>
      <c r="C80" s="50">
        <v>20.239999999999998</v>
      </c>
      <c r="D80" s="50">
        <v>6.8639999999999999</v>
      </c>
      <c r="E80" s="21">
        <f t="shared" si="18"/>
        <v>0.33913043478260874</v>
      </c>
      <c r="F80" s="21">
        <f t="shared" si="17"/>
        <v>1.7542832969047451E-2</v>
      </c>
    </row>
    <row r="81" spans="1:6">
      <c r="A81" s="91" t="s">
        <v>760</v>
      </c>
      <c r="B81" s="17">
        <v>1335.847</v>
      </c>
      <c r="C81" s="50">
        <v>21.47</v>
      </c>
      <c r="D81" s="50">
        <v>6.0880000000000001</v>
      </c>
      <c r="E81" s="21">
        <f t="shared" si="18"/>
        <v>0.28355845365626459</v>
      </c>
      <c r="F81" s="21">
        <f t="shared" ref="F81:F88" si="19">SUM(D81:D84)/B81</f>
        <v>1.8037993872052713E-2</v>
      </c>
    </row>
    <row r="82" spans="1:6">
      <c r="A82" s="19" t="s">
        <v>278</v>
      </c>
      <c r="B82" s="36">
        <v>1270.2</v>
      </c>
      <c r="C82" s="50">
        <v>20.11</v>
      </c>
      <c r="D82" s="50">
        <v>6.0170000000000003</v>
      </c>
      <c r="E82" s="21">
        <f t="shared" si="18"/>
        <v>0.29920437593237198</v>
      </c>
      <c r="F82" s="21">
        <f t="shared" si="19"/>
        <v>1.845378680522752E-2</v>
      </c>
    </row>
    <row r="83" spans="1:6">
      <c r="A83" s="19" t="s">
        <v>277</v>
      </c>
      <c r="B83" s="17">
        <v>1294.83</v>
      </c>
      <c r="C83" s="50">
        <v>19.690000000000001</v>
      </c>
      <c r="D83" s="50">
        <v>5.9119999999999999</v>
      </c>
      <c r="E83" s="21">
        <f t="shared" si="18"/>
        <v>0.30025393600812594</v>
      </c>
      <c r="F83" s="21">
        <f t="shared" si="19"/>
        <v>1.7598449217271769E-2</v>
      </c>
    </row>
    <row r="84" spans="1:6">
      <c r="A84" s="19" t="s">
        <v>263</v>
      </c>
      <c r="B84" s="17">
        <v>1248.29</v>
      </c>
      <c r="C84" s="50">
        <v>17.3</v>
      </c>
      <c r="D84" s="50">
        <v>6.0789999999999997</v>
      </c>
      <c r="E84" s="21">
        <f t="shared" si="18"/>
        <v>0.3513872832369942</v>
      </c>
      <c r="F84" s="21">
        <f t="shared" si="19"/>
        <v>1.7800350880003844E-2</v>
      </c>
    </row>
    <row r="85" spans="1:6">
      <c r="A85" s="19" t="s">
        <v>264</v>
      </c>
      <c r="B85" s="17">
        <v>1227.5</v>
      </c>
      <c r="C85" s="50">
        <v>17.39</v>
      </c>
      <c r="D85" s="50">
        <v>5.4320000000000004</v>
      </c>
      <c r="E85" s="21">
        <f t="shared" ref="E85:E97" si="20">D85/C85</f>
        <v>0.3123634272570443</v>
      </c>
      <c r="F85" s="21">
        <f t="shared" si="19"/>
        <v>1.7494908350305496E-2</v>
      </c>
    </row>
    <row r="86" spans="1:6">
      <c r="A86" s="19" t="s">
        <v>254</v>
      </c>
      <c r="B86" s="17">
        <v>1191.33</v>
      </c>
      <c r="C86" s="50">
        <v>18.29</v>
      </c>
      <c r="D86" s="50">
        <v>5.3639999999999999</v>
      </c>
      <c r="E86" s="21">
        <f t="shared" si="20"/>
        <v>0.29327501366867142</v>
      </c>
      <c r="F86" s="21">
        <f t="shared" si="19"/>
        <v>1.7564402810304448E-2</v>
      </c>
    </row>
    <row r="87" spans="1:6">
      <c r="A87" s="19" t="s">
        <v>247</v>
      </c>
      <c r="B87" s="17">
        <v>1180.5899999999999</v>
      </c>
      <c r="C87" s="50">
        <v>16.95</v>
      </c>
      <c r="D87" s="50">
        <v>5.3449999999999998</v>
      </c>
      <c r="E87" s="21">
        <f t="shared" si="20"/>
        <v>0.3153392330383481</v>
      </c>
      <c r="F87" s="21">
        <f t="shared" si="19"/>
        <v>1.7131264876036556E-2</v>
      </c>
    </row>
    <row r="88" spans="1:6">
      <c r="A88" s="19" t="s">
        <v>232</v>
      </c>
      <c r="B88" s="17">
        <v>1211.92</v>
      </c>
      <c r="C88" s="51">
        <v>13.94</v>
      </c>
      <c r="D88" s="50">
        <v>5.3339999999999996</v>
      </c>
      <c r="E88" s="21">
        <f t="shared" si="20"/>
        <v>0.38263988522238163</v>
      </c>
      <c r="F88" s="21">
        <f t="shared" si="19"/>
        <v>1.6040662750016501E-2</v>
      </c>
    </row>
    <row r="89" spans="1:6">
      <c r="A89" s="19" t="s">
        <v>229</v>
      </c>
      <c r="B89" s="17">
        <v>1114.56</v>
      </c>
      <c r="C89" s="50">
        <v>14.18</v>
      </c>
      <c r="D89" s="50">
        <v>4.8819999999999997</v>
      </c>
      <c r="E89" s="21">
        <f t="shared" si="20"/>
        <v>0.34428772919605077</v>
      </c>
      <c r="F89" s="21">
        <f t="shared" ref="F89:F94" si="21">SUM(D89:D92)/B89</f>
        <v>1.7191537467700257E-2</v>
      </c>
    </row>
    <row r="90" spans="1:6">
      <c r="A90" s="19" t="s">
        <v>228</v>
      </c>
      <c r="B90" s="17">
        <v>1140.8399999999999</v>
      </c>
      <c r="C90" s="50">
        <v>15.2</v>
      </c>
      <c r="D90" s="50">
        <v>4.6639999999999997</v>
      </c>
      <c r="E90" s="21">
        <f t="shared" si="20"/>
        <v>0.30684210526315792</v>
      </c>
      <c r="F90" s="21">
        <f t="shared" si="21"/>
        <v>1.6304652712036745E-2</v>
      </c>
    </row>
    <row r="91" spans="1:6">
      <c r="A91" s="19" t="s">
        <v>211</v>
      </c>
      <c r="B91" s="17">
        <v>1126.21</v>
      </c>
      <c r="C91" s="51">
        <v>15.18</v>
      </c>
      <c r="D91" s="50">
        <v>4.5599999999999996</v>
      </c>
      <c r="E91" s="21">
        <f t="shared" si="20"/>
        <v>0.30039525691699603</v>
      </c>
      <c r="F91" s="21">
        <f t="shared" si="21"/>
        <v>1.6003232079274732E-2</v>
      </c>
    </row>
    <row r="92" spans="1:6">
      <c r="A92" s="19" t="s">
        <v>210</v>
      </c>
      <c r="B92" s="17">
        <v>1111.92</v>
      </c>
      <c r="C92" s="50">
        <v>13.16</v>
      </c>
      <c r="D92" s="50">
        <v>5.0549999999999997</v>
      </c>
      <c r="E92" s="21">
        <f t="shared" si="20"/>
        <v>0.38411854103343462</v>
      </c>
      <c r="F92" s="21">
        <f t="shared" si="21"/>
        <v>1.5635117634362181E-2</v>
      </c>
    </row>
    <row r="93" spans="1:6">
      <c r="A93" s="19" t="s">
        <v>202</v>
      </c>
      <c r="B93" s="17">
        <v>995.97</v>
      </c>
      <c r="C93" s="50">
        <v>12.56</v>
      </c>
      <c r="D93" s="50">
        <v>4.3220000000000001</v>
      </c>
      <c r="E93" s="21">
        <f t="shared" si="20"/>
        <v>0.34410828025477708</v>
      </c>
      <c r="F93" s="21">
        <f t="shared" si="21"/>
        <v>1.6653112041527356E-2</v>
      </c>
    </row>
    <row r="94" spans="1:6">
      <c r="A94" s="19" t="s">
        <v>175</v>
      </c>
      <c r="B94" s="17">
        <v>974.5</v>
      </c>
      <c r="C94" s="50">
        <v>11.22</v>
      </c>
      <c r="D94" s="50">
        <v>4.0860000000000003</v>
      </c>
      <c r="E94" s="21">
        <f t="shared" si="20"/>
        <v>0.36417112299465243</v>
      </c>
      <c r="F94" s="21">
        <f t="shared" si="21"/>
        <v>1.6587993842996408E-2</v>
      </c>
    </row>
    <row r="95" spans="1:6">
      <c r="A95" s="19" t="s">
        <v>177</v>
      </c>
      <c r="B95" s="17">
        <v>848.18</v>
      </c>
      <c r="C95" s="50">
        <v>11.92</v>
      </c>
      <c r="D95" s="50">
        <v>3.9220000000000002</v>
      </c>
      <c r="E95" s="21">
        <f t="shared" si="20"/>
        <v>0.32902684563758389</v>
      </c>
      <c r="F95" s="21">
        <v>1.9099999999999999E-2</v>
      </c>
    </row>
    <row r="96" spans="1:6">
      <c r="A96" s="18">
        <v>37621</v>
      </c>
      <c r="B96" s="17">
        <v>879.82</v>
      </c>
      <c r="C96" s="50">
        <v>3</v>
      </c>
      <c r="D96" s="50">
        <v>4.2560000000000002</v>
      </c>
      <c r="E96" s="21">
        <f t="shared" si="20"/>
        <v>1.4186666666666667</v>
      </c>
      <c r="F96" s="21">
        <v>1.8273055852333433E-2</v>
      </c>
    </row>
    <row r="97" spans="1:6">
      <c r="A97" s="3" t="s">
        <v>2</v>
      </c>
      <c r="B97" s="17">
        <v>815.28</v>
      </c>
      <c r="C97" s="50">
        <v>8.5299999999999994</v>
      </c>
      <c r="D97" s="50">
        <v>3.9009999999999998</v>
      </c>
      <c r="E97" s="21">
        <f t="shared" si="20"/>
        <v>0.45732708089097307</v>
      </c>
      <c r="F97" s="21">
        <v>1.9381071533706211E-2</v>
      </c>
    </row>
    <row r="98" spans="1:6">
      <c r="A98" s="3" t="s">
        <v>3</v>
      </c>
      <c r="B98" s="22">
        <v>989.81</v>
      </c>
      <c r="C98" s="50">
        <v>6.87</v>
      </c>
      <c r="D98" s="50">
        <v>4.1500000000000004</v>
      </c>
      <c r="E98" s="21">
        <v>0.60407569141193596</v>
      </c>
      <c r="F98" s="21">
        <v>1.6205130277528009E-2</v>
      </c>
    </row>
    <row r="99" spans="1:6">
      <c r="A99" s="1" t="s">
        <v>4</v>
      </c>
      <c r="B99" s="17">
        <v>1147.3900000000001</v>
      </c>
      <c r="C99" s="50">
        <v>9.19</v>
      </c>
      <c r="D99" s="50">
        <v>3.77</v>
      </c>
      <c r="E99" s="21">
        <v>0.41022850924918391</v>
      </c>
      <c r="F99" s="21">
        <v>1.3709375190650084E-2</v>
      </c>
    </row>
    <row r="100" spans="1:6">
      <c r="A100" s="1" t="s">
        <v>5</v>
      </c>
      <c r="B100" s="17">
        <v>1148.08</v>
      </c>
      <c r="C100" s="50">
        <v>5.45</v>
      </c>
      <c r="D100" s="50">
        <v>3.98</v>
      </c>
      <c r="E100" s="21">
        <v>0.73027522935779809</v>
      </c>
      <c r="F100" s="21">
        <v>1.3709846003762804E-2</v>
      </c>
    </row>
    <row r="101" spans="1:6">
      <c r="A101" s="1" t="s">
        <v>6</v>
      </c>
      <c r="B101" s="17">
        <v>1040.94</v>
      </c>
      <c r="C101" s="50">
        <v>5.23</v>
      </c>
      <c r="D101" s="50">
        <v>4.1399999999999997</v>
      </c>
      <c r="E101" s="21">
        <v>0.79158699808795396</v>
      </c>
      <c r="F101" s="21">
        <v>1.5120948373585413E-2</v>
      </c>
    </row>
    <row r="102" spans="1:6">
      <c r="A102" s="1" t="s">
        <v>7</v>
      </c>
      <c r="B102" s="17">
        <v>1224.3800000000001</v>
      </c>
      <c r="C102" s="50">
        <v>4.83</v>
      </c>
      <c r="D102" s="50">
        <v>3.84</v>
      </c>
      <c r="E102" s="21">
        <v>0.79503105590062106</v>
      </c>
      <c r="F102" s="21">
        <v>1.2814649046864534E-2</v>
      </c>
    </row>
    <row r="103" spans="1:6">
      <c r="A103" s="1" t="s">
        <v>8</v>
      </c>
      <c r="B103" s="17">
        <v>1160.33</v>
      </c>
      <c r="C103" s="50">
        <v>9.18</v>
      </c>
      <c r="D103" s="50">
        <v>3.78</v>
      </c>
      <c r="E103" s="21">
        <v>0.41176470588235292</v>
      </c>
      <c r="F103" s="21">
        <v>1.3763325950376186E-2</v>
      </c>
    </row>
    <row r="104" spans="1:6">
      <c r="A104" s="1" t="s">
        <v>9</v>
      </c>
      <c r="B104" s="17">
        <v>1320.28</v>
      </c>
      <c r="C104" s="50">
        <v>9.07</v>
      </c>
      <c r="D104" s="50">
        <v>3.98</v>
      </c>
      <c r="E104" s="21">
        <v>0.43880926130099229</v>
      </c>
      <c r="F104" s="21">
        <v>1.2323143575605178E-2</v>
      </c>
    </row>
    <row r="105" spans="1:6">
      <c r="A105" s="1" t="s">
        <v>10</v>
      </c>
      <c r="B105" s="17">
        <v>1436.51</v>
      </c>
      <c r="C105" s="50">
        <v>13.71</v>
      </c>
      <c r="D105" s="50">
        <v>4.09</v>
      </c>
      <c r="E105" s="21">
        <v>0.29832239241429609</v>
      </c>
      <c r="F105" s="21">
        <v>1.137479029035649E-2</v>
      </c>
    </row>
    <row r="106" spans="1:6">
      <c r="A106" s="1" t="s">
        <v>11</v>
      </c>
      <c r="B106" s="17">
        <v>1454.6</v>
      </c>
      <c r="C106" s="50">
        <v>13.48</v>
      </c>
      <c r="D106" s="50">
        <v>4.12</v>
      </c>
      <c r="E106" s="21">
        <v>0.3056379821958457</v>
      </c>
      <c r="F106" s="21">
        <v>1.1480819469269902E-2</v>
      </c>
    </row>
    <row r="107" spans="1:6">
      <c r="A107" s="1" t="s">
        <v>12</v>
      </c>
      <c r="B107" s="17">
        <v>1498.58</v>
      </c>
      <c r="C107" s="50">
        <v>13.74</v>
      </c>
      <c r="D107" s="50">
        <v>4.08</v>
      </c>
      <c r="E107" s="21">
        <v>0.29694323144104806</v>
      </c>
      <c r="F107" s="21">
        <v>1.1183920778336826E-2</v>
      </c>
    </row>
    <row r="108" spans="1:6">
      <c r="A108" s="1" t="s">
        <v>13</v>
      </c>
      <c r="B108" s="17">
        <v>1469.25</v>
      </c>
      <c r="C108" s="50">
        <v>12.77</v>
      </c>
      <c r="D108" s="50">
        <v>4.05</v>
      </c>
      <c r="E108" s="21">
        <v>0.31714956930305405</v>
      </c>
      <c r="F108" s="21">
        <v>1.1359537178832736E-2</v>
      </c>
    </row>
    <row r="109" spans="1:6">
      <c r="A109" s="1" t="s">
        <v>14</v>
      </c>
      <c r="B109" s="17">
        <v>1282.71</v>
      </c>
      <c r="C109" s="50">
        <v>11.93</v>
      </c>
      <c r="D109" s="50">
        <v>4.45</v>
      </c>
      <c r="E109" s="21">
        <v>0.3730092204526404</v>
      </c>
      <c r="F109" s="21">
        <v>1.2972534711665146E-2</v>
      </c>
    </row>
    <row r="110" spans="1:6">
      <c r="A110" s="1" t="s">
        <v>15</v>
      </c>
      <c r="B110" s="17">
        <v>1372.71</v>
      </c>
      <c r="C110" s="50">
        <v>12.51</v>
      </c>
      <c r="D110" s="50">
        <v>4.18</v>
      </c>
      <c r="E110" s="21">
        <v>0.33413269384492406</v>
      </c>
      <c r="F110" s="21">
        <v>1.1983594495559876E-2</v>
      </c>
    </row>
    <row r="111" spans="1:6">
      <c r="A111" s="1" t="s">
        <v>16</v>
      </c>
      <c r="B111" s="17">
        <v>1286.3699999999999</v>
      </c>
      <c r="C111" s="50">
        <v>10.96</v>
      </c>
      <c r="D111" s="50">
        <v>4.01</v>
      </c>
      <c r="E111" s="21">
        <v>0.36587591240875905</v>
      </c>
      <c r="F111" s="21">
        <v>1.2787922603916448E-2</v>
      </c>
    </row>
    <row r="112" spans="1:6">
      <c r="A112" s="1" t="s">
        <v>17</v>
      </c>
      <c r="B112" s="17">
        <v>1229.23</v>
      </c>
      <c r="C112" s="50">
        <v>8.56</v>
      </c>
      <c r="D112" s="50">
        <v>4</v>
      </c>
      <c r="E112" s="21">
        <v>0.46728971962616822</v>
      </c>
      <c r="F112" s="21">
        <v>1.3178981964319126E-2</v>
      </c>
    </row>
    <row r="113" spans="1:6">
      <c r="A113" s="1" t="s">
        <v>18</v>
      </c>
      <c r="B113" s="17">
        <v>1017.01</v>
      </c>
      <c r="C113" s="50">
        <v>8.99</v>
      </c>
      <c r="D113" s="50">
        <v>4.26</v>
      </c>
      <c r="E113" s="21">
        <v>0.47385984427141264</v>
      </c>
      <c r="F113" s="21">
        <v>1.587988318698931E-2</v>
      </c>
    </row>
    <row r="114" spans="1:6">
      <c r="A114" s="1" t="s">
        <v>19</v>
      </c>
      <c r="B114" s="17">
        <v>1133.8399999999999</v>
      </c>
      <c r="C114" s="50">
        <v>9.8699999999999992</v>
      </c>
      <c r="D114" s="50">
        <v>4.18</v>
      </c>
      <c r="E114" s="21">
        <v>0.42350557244174264</v>
      </c>
      <c r="F114" s="21">
        <v>1.4067240527764058E-2</v>
      </c>
    </row>
    <row r="115" spans="1:6">
      <c r="A115" s="1" t="s">
        <v>20</v>
      </c>
      <c r="B115" s="17">
        <v>1101.75</v>
      </c>
      <c r="C115" s="50">
        <v>10.29</v>
      </c>
      <c r="D115" s="50">
        <v>3.76</v>
      </c>
      <c r="E115" s="21">
        <v>0.36540330417881439</v>
      </c>
      <c r="F115" s="21">
        <v>1.4195597912412072E-2</v>
      </c>
    </row>
    <row r="116" spans="1:6">
      <c r="A116" s="1" t="s">
        <v>21</v>
      </c>
      <c r="B116" s="17">
        <v>970.43</v>
      </c>
      <c r="C116" s="50">
        <v>8.94</v>
      </c>
      <c r="D116" s="50">
        <v>3.95</v>
      </c>
      <c r="E116" s="21">
        <v>0.44183445190156606</v>
      </c>
      <c r="F116" s="21">
        <v>1.5961996228476036E-2</v>
      </c>
    </row>
    <row r="117" spans="1:6">
      <c r="A117" s="1" t="s">
        <v>22</v>
      </c>
      <c r="B117" s="17">
        <v>947.28</v>
      </c>
      <c r="C117" s="50">
        <v>9.8699999999999992</v>
      </c>
      <c r="D117" s="50">
        <v>4.0599999999999996</v>
      </c>
      <c r="E117" s="21">
        <v>0.41134751773049644</v>
      </c>
      <c r="F117" s="21">
        <v>1.6183177096529007E-2</v>
      </c>
    </row>
    <row r="118" spans="1:6">
      <c r="A118" s="1" t="s">
        <v>23</v>
      </c>
      <c r="B118" s="17">
        <v>885.14</v>
      </c>
      <c r="C118" s="50">
        <v>10.44</v>
      </c>
      <c r="D118" s="50">
        <v>3.87</v>
      </c>
      <c r="E118" s="21">
        <v>0.37068965517241381</v>
      </c>
      <c r="F118" s="21">
        <v>1.7127234109858329E-2</v>
      </c>
    </row>
    <row r="119" spans="1:6">
      <c r="A119" s="1" t="s">
        <v>24</v>
      </c>
      <c r="B119" s="17">
        <v>757.12</v>
      </c>
      <c r="C119" s="50">
        <v>10.47</v>
      </c>
      <c r="D119" s="50">
        <v>3.61</v>
      </c>
      <c r="E119" s="21">
        <v>0.34479465138490922</v>
      </c>
      <c r="F119" s="21">
        <v>1.9891166525781909E-2</v>
      </c>
    </row>
    <row r="120" spans="1:6">
      <c r="A120" s="1" t="s">
        <v>25</v>
      </c>
      <c r="B120" s="17">
        <v>740.74</v>
      </c>
      <c r="C120" s="50">
        <v>9.86</v>
      </c>
      <c r="D120" s="50">
        <v>3.79</v>
      </c>
      <c r="E120" s="21">
        <v>0.38438133874239355</v>
      </c>
      <c r="F120" s="21">
        <v>2.0115020115020112E-2</v>
      </c>
    </row>
    <row r="121" spans="1:6">
      <c r="A121" s="1" t="s">
        <v>26</v>
      </c>
      <c r="B121" s="17">
        <v>687.33</v>
      </c>
      <c r="C121" s="50">
        <v>9.7799999999999994</v>
      </c>
      <c r="D121" s="50">
        <v>3.89</v>
      </c>
      <c r="E121" s="21">
        <v>0.39775051124744382</v>
      </c>
      <c r="F121" s="21">
        <v>2.132891042148604E-2</v>
      </c>
    </row>
    <row r="122" spans="1:6">
      <c r="A122" s="1" t="s">
        <v>27</v>
      </c>
      <c r="B122" s="17">
        <v>670.63</v>
      </c>
      <c r="C122" s="50">
        <v>10.130000000000001</v>
      </c>
      <c r="D122" s="50">
        <v>3.77</v>
      </c>
      <c r="E122" s="21">
        <v>0.37216189536031585</v>
      </c>
      <c r="F122" s="21">
        <v>2.1278499321533483E-2</v>
      </c>
    </row>
    <row r="123" spans="1:6">
      <c r="A123" s="1" t="s">
        <v>28</v>
      </c>
      <c r="B123" s="17">
        <v>645.5</v>
      </c>
      <c r="C123" s="50">
        <v>8.9600000000000009</v>
      </c>
      <c r="D123" s="50">
        <v>3.45</v>
      </c>
      <c r="E123" s="21">
        <v>0.38504464285714285</v>
      </c>
      <c r="F123" s="21">
        <v>2.1843532145623547E-2</v>
      </c>
    </row>
    <row r="124" spans="1:6">
      <c r="A124" s="1" t="s">
        <v>29</v>
      </c>
      <c r="B124" s="17">
        <v>615.92999999999995</v>
      </c>
      <c r="C124" s="50">
        <v>7.13</v>
      </c>
      <c r="D124" s="50">
        <v>3.55</v>
      </c>
      <c r="E124" s="21">
        <v>0.49789621318373067</v>
      </c>
      <c r="F124" s="21">
        <v>2.2388907830435279E-2</v>
      </c>
    </row>
    <row r="125" spans="1:6">
      <c r="A125" s="1" t="s">
        <v>30</v>
      </c>
      <c r="B125" s="17">
        <v>584.41</v>
      </c>
      <c r="C125" s="50">
        <v>8.69</v>
      </c>
      <c r="D125" s="50">
        <v>3.5</v>
      </c>
      <c r="E125" s="21">
        <v>0.40276179516685851</v>
      </c>
      <c r="F125" s="21">
        <v>2.3237110932393355E-2</v>
      </c>
    </row>
    <row r="126" spans="1:6">
      <c r="A126" s="1" t="s">
        <v>31</v>
      </c>
      <c r="B126" s="17">
        <v>544.75</v>
      </c>
      <c r="C126" s="50">
        <v>9.26</v>
      </c>
      <c r="D126" s="50">
        <v>3.6</v>
      </c>
      <c r="E126" s="21">
        <v>0.38876889848812096</v>
      </c>
      <c r="F126" s="21">
        <v>2.4543368517668657E-2</v>
      </c>
    </row>
    <row r="127" spans="1:6">
      <c r="A127" s="1" t="s">
        <v>32</v>
      </c>
      <c r="B127" s="17">
        <v>500.71</v>
      </c>
      <c r="C127" s="50">
        <v>8.8800000000000008</v>
      </c>
      <c r="D127" s="50">
        <v>3.14</v>
      </c>
      <c r="E127" s="21">
        <v>0.3536036036036036</v>
      </c>
      <c r="F127" s="21">
        <v>2.6322621876934755E-2</v>
      </c>
    </row>
    <row r="128" spans="1:6">
      <c r="A128" s="1" t="s">
        <v>33</v>
      </c>
      <c r="B128" s="17">
        <v>459.27</v>
      </c>
      <c r="C128" s="50">
        <v>8.35</v>
      </c>
      <c r="D128" s="50">
        <v>3.34</v>
      </c>
      <c r="E128" s="21">
        <v>0.4</v>
      </c>
      <c r="F128" s="21">
        <v>2.8697715940514294E-2</v>
      </c>
    </row>
    <row r="129" spans="1:6">
      <c r="A129" s="1" t="s">
        <v>34</v>
      </c>
      <c r="B129" s="17">
        <v>462.71</v>
      </c>
      <c r="C129" s="50">
        <v>7.94</v>
      </c>
      <c r="D129" s="50">
        <v>3.29</v>
      </c>
      <c r="E129" s="21">
        <v>0.41435768261964734</v>
      </c>
      <c r="F129" s="21">
        <v>2.7944068639104407E-2</v>
      </c>
    </row>
    <row r="130" spans="1:6">
      <c r="A130" s="1" t="s">
        <v>35</v>
      </c>
      <c r="B130" s="17">
        <v>444.27</v>
      </c>
      <c r="C130" s="50">
        <v>7.38</v>
      </c>
      <c r="D130" s="50">
        <v>3.41</v>
      </c>
      <c r="E130" s="21">
        <v>0.46205962059620598</v>
      </c>
      <c r="F130" s="21">
        <v>2.8901343777432642E-2</v>
      </c>
    </row>
    <row r="131" spans="1:6">
      <c r="A131" s="1" t="s">
        <v>36</v>
      </c>
      <c r="B131" s="17">
        <v>445.77</v>
      </c>
      <c r="C131" s="50">
        <v>6.93</v>
      </c>
      <c r="D131" s="50">
        <v>3.14</v>
      </c>
      <c r="E131" s="21">
        <v>0.45310245310245312</v>
      </c>
      <c r="F131" s="21">
        <v>2.8512461583327726E-2</v>
      </c>
    </row>
    <row r="132" spans="1:6">
      <c r="A132" s="1" t="s">
        <v>37</v>
      </c>
      <c r="B132" s="17">
        <v>466.45</v>
      </c>
      <c r="C132" s="50">
        <v>5.08</v>
      </c>
      <c r="D132" s="50">
        <v>3.09</v>
      </c>
      <c r="E132" s="21">
        <v>0.60826771653543299</v>
      </c>
      <c r="F132" s="21">
        <v>2.6969664487083291E-2</v>
      </c>
    </row>
    <row r="133" spans="1:6">
      <c r="A133" s="1" t="s">
        <v>38</v>
      </c>
      <c r="B133" s="17">
        <v>458.93</v>
      </c>
      <c r="C133" s="50">
        <v>5.81</v>
      </c>
      <c r="D133" s="50">
        <v>3.2</v>
      </c>
      <c r="E133" s="21">
        <v>0.5507745266781412</v>
      </c>
      <c r="F133" s="21">
        <v>2.728084893120955E-2</v>
      </c>
    </row>
    <row r="134" spans="1:6">
      <c r="A134" s="1" t="s">
        <v>39</v>
      </c>
      <c r="B134" s="17">
        <v>450.53</v>
      </c>
      <c r="C134" s="50">
        <v>4.8899999999999997</v>
      </c>
      <c r="D134" s="50">
        <v>3.28</v>
      </c>
      <c r="E134" s="21">
        <v>0.67075664621676889</v>
      </c>
      <c r="F134" s="21">
        <v>2.7789492375646461E-2</v>
      </c>
    </row>
    <row r="135" spans="1:6">
      <c r="A135" s="1" t="s">
        <v>40</v>
      </c>
      <c r="B135" s="17">
        <v>451.67</v>
      </c>
      <c r="C135" s="50">
        <v>6.11</v>
      </c>
      <c r="D135" s="50">
        <v>3.01</v>
      </c>
      <c r="E135" s="21">
        <v>0.49263502454991809</v>
      </c>
      <c r="F135" s="21">
        <v>2.7630792392676067E-2</v>
      </c>
    </row>
    <row r="136" spans="1:6">
      <c r="A136" s="1" t="s">
        <v>41</v>
      </c>
      <c r="B136" s="17">
        <v>435.71</v>
      </c>
      <c r="C136" s="50">
        <v>3.6</v>
      </c>
      <c r="D136" s="50">
        <v>3.03</v>
      </c>
      <c r="E136" s="21">
        <v>0.84166666666666656</v>
      </c>
      <c r="F136" s="21">
        <v>2.8413394230107185E-2</v>
      </c>
    </row>
    <row r="137" spans="1:6">
      <c r="A137" s="1" t="s">
        <v>42</v>
      </c>
      <c r="B137" s="17">
        <v>417.8</v>
      </c>
      <c r="C137" s="50">
        <v>4.7300000000000004</v>
      </c>
      <c r="D137" s="50">
        <v>3.2</v>
      </c>
      <c r="E137" s="21">
        <v>0.67653276955602537</v>
      </c>
      <c r="F137" s="21">
        <v>2.9655337482048828E-2</v>
      </c>
    </row>
    <row r="138" spans="1:6">
      <c r="A138" s="1" t="s">
        <v>43</v>
      </c>
      <c r="B138" s="17">
        <v>408.14</v>
      </c>
      <c r="C138" s="50">
        <v>5.4</v>
      </c>
      <c r="D138" s="50">
        <v>3.24</v>
      </c>
      <c r="E138" s="21">
        <v>0.6</v>
      </c>
      <c r="F138" s="21">
        <v>3.0185720586073408E-2</v>
      </c>
    </row>
    <row r="139" spans="1:6">
      <c r="A139" s="1" t="s">
        <v>44</v>
      </c>
      <c r="B139" s="17">
        <v>403.69</v>
      </c>
      <c r="C139" s="50">
        <v>5.36</v>
      </c>
      <c r="D139" s="50">
        <v>2.91</v>
      </c>
      <c r="E139" s="21">
        <v>0.54291044776119401</v>
      </c>
      <c r="F139" s="21">
        <v>3.0518467140627711E-2</v>
      </c>
    </row>
    <row r="140" spans="1:6">
      <c r="A140" s="1" t="s">
        <v>45</v>
      </c>
      <c r="B140" s="17">
        <v>417.09</v>
      </c>
      <c r="C140" s="50">
        <v>2.5499999999999998</v>
      </c>
      <c r="D140" s="50">
        <v>3.04</v>
      </c>
      <c r="E140" s="21">
        <v>1.1921568627450982</v>
      </c>
      <c r="F140" s="21">
        <v>2.9250281713778799E-2</v>
      </c>
    </row>
    <row r="141" spans="1:6">
      <c r="A141" s="1" t="s">
        <v>46</v>
      </c>
      <c r="B141" s="17">
        <v>387.86</v>
      </c>
      <c r="C141" s="50">
        <v>3.74</v>
      </c>
      <c r="D141" s="50">
        <v>3.13</v>
      </c>
      <c r="E141" s="21">
        <v>0.83689839572192504</v>
      </c>
      <c r="F141" s="21">
        <v>3.1660908575259113E-2</v>
      </c>
    </row>
    <row r="142" spans="1:6">
      <c r="A142" s="1" t="s">
        <v>47</v>
      </c>
      <c r="B142" s="17">
        <v>371.16</v>
      </c>
      <c r="C142" s="50">
        <v>4.54</v>
      </c>
      <c r="D142" s="50">
        <v>3.24</v>
      </c>
      <c r="E142" s="21">
        <v>0.71365638766519823</v>
      </c>
      <c r="F142" s="21">
        <v>3.2735208535402523E-2</v>
      </c>
    </row>
    <row r="143" spans="1:6">
      <c r="A143" s="1" t="s">
        <v>48</v>
      </c>
      <c r="B143" s="17">
        <v>375.22</v>
      </c>
      <c r="C143" s="50">
        <v>5.14</v>
      </c>
      <c r="D143" s="50">
        <v>2.79</v>
      </c>
      <c r="E143" s="21">
        <v>0.54280155642023353</v>
      </c>
      <c r="F143" s="21">
        <v>3.2274399019242041E-2</v>
      </c>
    </row>
    <row r="144" spans="1:6">
      <c r="A144" s="1" t="s">
        <v>49</v>
      </c>
      <c r="B144" s="17">
        <v>330.22</v>
      </c>
      <c r="C144" s="50">
        <v>4.4000000000000004</v>
      </c>
      <c r="D144" s="50">
        <v>3.12</v>
      </c>
      <c r="E144" s="21">
        <v>0.70909090909090911</v>
      </c>
      <c r="F144" s="21">
        <v>3.6611955665919689E-2</v>
      </c>
    </row>
    <row r="145" spans="1:6">
      <c r="A145" s="1" t="s">
        <v>50</v>
      </c>
      <c r="B145" s="17">
        <v>306.05</v>
      </c>
      <c r="C145" s="50">
        <v>5.33</v>
      </c>
      <c r="D145" s="50">
        <v>3</v>
      </c>
      <c r="E145" s="21">
        <v>0.56285178236397748</v>
      </c>
      <c r="F145" s="21">
        <v>3.8653814736154223E-2</v>
      </c>
    </row>
    <row r="146" spans="1:6">
      <c r="A146" s="1" t="s">
        <v>51</v>
      </c>
      <c r="B146" s="17">
        <v>358.02</v>
      </c>
      <c r="C146" s="50">
        <v>6.07</v>
      </c>
      <c r="D146" s="50">
        <v>3.2</v>
      </c>
      <c r="E146" s="21">
        <v>0.52718286655683688</v>
      </c>
      <c r="F146" s="21">
        <v>3.2568012960169826E-2</v>
      </c>
    </row>
    <row r="147" spans="1:6">
      <c r="A147" s="1" t="s">
        <v>52</v>
      </c>
      <c r="B147" s="17">
        <v>339.94</v>
      </c>
      <c r="C147" s="50">
        <v>5.54</v>
      </c>
      <c r="D147" s="50">
        <v>2.77</v>
      </c>
      <c r="E147" s="21">
        <v>0.5</v>
      </c>
      <c r="F147" s="21">
        <v>3.3299994116608812E-2</v>
      </c>
    </row>
    <row r="148" spans="1:6">
      <c r="A148" s="1" t="s">
        <v>53</v>
      </c>
      <c r="B148" s="17">
        <v>353.4</v>
      </c>
      <c r="C148" s="50">
        <v>4.8</v>
      </c>
      <c r="D148" s="50">
        <v>2.86</v>
      </c>
      <c r="E148" s="21">
        <v>0.59583333333333333</v>
      </c>
      <c r="F148" s="21">
        <v>3.1267685342388225E-2</v>
      </c>
    </row>
    <row r="149" spans="1:6">
      <c r="A149" s="1" t="s">
        <v>54</v>
      </c>
      <c r="B149" s="17">
        <v>349.15</v>
      </c>
      <c r="C149" s="50">
        <v>4.8499999999999996</v>
      </c>
      <c r="D149" s="50">
        <v>2.83</v>
      </c>
      <c r="E149" s="21">
        <v>0.58350515463917529</v>
      </c>
      <c r="F149" s="21">
        <v>3.0559931261635403E-2</v>
      </c>
    </row>
    <row r="150" spans="1:6">
      <c r="A150" s="1" t="s">
        <v>55</v>
      </c>
      <c r="B150" s="17">
        <v>317.98</v>
      </c>
      <c r="C150" s="50">
        <v>6.48</v>
      </c>
      <c r="D150" s="50">
        <v>2.86</v>
      </c>
      <c r="E150" s="21">
        <v>0.44135802469135799</v>
      </c>
      <c r="F150" s="21">
        <v>3.2391974338008681E-2</v>
      </c>
    </row>
    <row r="151" spans="1:6">
      <c r="A151" s="1" t="s">
        <v>56</v>
      </c>
      <c r="B151" s="17">
        <v>294.87</v>
      </c>
      <c r="C151" s="50">
        <v>6.74</v>
      </c>
      <c r="D151" s="50">
        <v>2.5</v>
      </c>
      <c r="E151" s="21">
        <v>0.37091988130563797</v>
      </c>
      <c r="F151" s="21">
        <v>3.3845423406925083E-2</v>
      </c>
    </row>
    <row r="152" spans="1:6">
      <c r="A152" s="1" t="s">
        <v>57</v>
      </c>
      <c r="B152" s="17">
        <v>277.72000000000003</v>
      </c>
      <c r="C152" s="50">
        <v>5.62</v>
      </c>
      <c r="D152" s="50">
        <v>2.48</v>
      </c>
      <c r="E152" s="21">
        <v>0.44128113879003555</v>
      </c>
      <c r="F152" s="21">
        <v>3.5035287339766671E-2</v>
      </c>
    </row>
    <row r="153" spans="1:6">
      <c r="A153" s="1" t="s">
        <v>58</v>
      </c>
      <c r="B153" s="17">
        <v>271.91000000000003</v>
      </c>
      <c r="C153" s="50">
        <v>6.38</v>
      </c>
      <c r="D153" s="50">
        <v>2.46</v>
      </c>
      <c r="E153" s="21">
        <v>0.38557993730407525</v>
      </c>
      <c r="F153" s="21">
        <v>3.4790923467323744E-2</v>
      </c>
    </row>
    <row r="154" spans="1:6">
      <c r="A154" s="1" t="s">
        <v>59</v>
      </c>
      <c r="B154" s="17">
        <v>273.5</v>
      </c>
      <c r="C154" s="50">
        <v>6.22</v>
      </c>
      <c r="D154" s="50">
        <v>2.54</v>
      </c>
      <c r="E154" s="21">
        <v>0.40836012861736337</v>
      </c>
      <c r="F154" s="21">
        <v>3.374771480804388E-2</v>
      </c>
    </row>
    <row r="155" spans="1:6">
      <c r="A155" s="1" t="s">
        <v>60</v>
      </c>
      <c r="B155" s="17">
        <v>258.89</v>
      </c>
      <c r="C155" s="50">
        <v>5.53</v>
      </c>
      <c r="D155" s="50">
        <v>2.25</v>
      </c>
      <c r="E155" s="21">
        <v>0.40687160940325495</v>
      </c>
      <c r="F155" s="21">
        <v>3.4570667078682067E-2</v>
      </c>
    </row>
    <row r="156" spans="1:6">
      <c r="A156" s="1" t="s">
        <v>61</v>
      </c>
      <c r="B156" s="17">
        <v>247.08</v>
      </c>
      <c r="C156" s="50">
        <v>4.5999999999999996</v>
      </c>
      <c r="D156" s="50">
        <v>2.21</v>
      </c>
      <c r="E156" s="21">
        <v>0.48043478260869565</v>
      </c>
      <c r="F156" s="21">
        <v>3.5656467540877444E-2</v>
      </c>
    </row>
    <row r="157" spans="1:6">
      <c r="A157" s="1" t="s">
        <v>62</v>
      </c>
      <c r="B157" s="17">
        <v>321.83</v>
      </c>
      <c r="C157" s="50">
        <v>5.32</v>
      </c>
      <c r="D157" s="50">
        <v>2.23</v>
      </c>
      <c r="E157" s="21">
        <v>0.41917293233082703</v>
      </c>
      <c r="F157" s="21">
        <v>2.6908616350247026E-2</v>
      </c>
    </row>
    <row r="158" spans="1:6">
      <c r="A158" s="1" t="s">
        <v>63</v>
      </c>
      <c r="B158" s="17">
        <v>304</v>
      </c>
      <c r="C158" s="50">
        <v>3.14</v>
      </c>
      <c r="D158" s="50">
        <v>2.2599999999999998</v>
      </c>
      <c r="E158" s="21">
        <v>0.71974522292993626</v>
      </c>
      <c r="F158" s="21">
        <v>2.8026315789473684E-2</v>
      </c>
    </row>
    <row r="159" spans="1:6">
      <c r="A159" s="1" t="s">
        <v>64</v>
      </c>
      <c r="B159" s="17">
        <v>291.7</v>
      </c>
      <c r="C159" s="50">
        <v>4.4400000000000004</v>
      </c>
      <c r="D159" s="50">
        <v>2.11</v>
      </c>
      <c r="E159" s="21">
        <v>0.47522522522522515</v>
      </c>
      <c r="F159" s="21">
        <v>2.8591018169352073E-2</v>
      </c>
    </row>
    <row r="160" spans="1:6">
      <c r="A160" s="1" t="s">
        <v>65</v>
      </c>
      <c r="B160" s="17">
        <v>242.17</v>
      </c>
      <c r="C160" s="50">
        <v>2.96</v>
      </c>
      <c r="D160" s="50">
        <v>2.06</v>
      </c>
      <c r="E160" s="21">
        <v>0.69594594594594594</v>
      </c>
      <c r="F160" s="21">
        <v>3.4190857661973002E-2</v>
      </c>
    </row>
    <row r="161" spans="1:6">
      <c r="A161" s="1" t="s">
        <v>66</v>
      </c>
      <c r="B161" s="17">
        <v>231.32</v>
      </c>
      <c r="C161" s="50">
        <v>3.88</v>
      </c>
      <c r="D161" s="50">
        <v>2.09</v>
      </c>
      <c r="E161" s="21">
        <v>0.53865979381443296</v>
      </c>
      <c r="F161" s="21">
        <v>3.5578419505447004E-2</v>
      </c>
    </row>
    <row r="162" spans="1:6">
      <c r="A162" s="1" t="s">
        <v>67</v>
      </c>
      <c r="B162" s="17">
        <v>250.84</v>
      </c>
      <c r="C162" s="50">
        <v>3.82</v>
      </c>
      <c r="D162" s="50">
        <v>2.08</v>
      </c>
      <c r="E162" s="21">
        <v>0.54450261780104714</v>
      </c>
      <c r="F162" s="21">
        <v>3.22915005581247E-2</v>
      </c>
    </row>
    <row r="163" spans="1:6">
      <c r="A163" s="1" t="s">
        <v>68</v>
      </c>
      <c r="B163" s="17">
        <v>238.9</v>
      </c>
      <c r="C163" s="50">
        <v>3.82</v>
      </c>
      <c r="D163" s="50">
        <v>2.0499999999999998</v>
      </c>
      <c r="E163" s="21">
        <v>0.53664921465968585</v>
      </c>
      <c r="F163" s="21">
        <v>3.3570531603181242E-2</v>
      </c>
    </row>
    <row r="164" spans="1:6">
      <c r="A164" s="1" t="s">
        <v>69</v>
      </c>
      <c r="B164" s="17">
        <v>211.28</v>
      </c>
      <c r="C164" s="50">
        <v>3.33</v>
      </c>
      <c r="D164" s="50">
        <v>2.0099999999999998</v>
      </c>
      <c r="E164" s="21">
        <v>0.60360360360360354</v>
      </c>
      <c r="F164" s="21">
        <v>3.7391139719803103E-2</v>
      </c>
    </row>
    <row r="165" spans="1:6">
      <c r="A165" s="1" t="s">
        <v>70</v>
      </c>
      <c r="B165" s="17">
        <v>182.08</v>
      </c>
      <c r="C165" s="50">
        <v>3.74</v>
      </c>
      <c r="D165" s="50">
        <v>1.96</v>
      </c>
      <c r="E165" s="21">
        <v>0.52406417112299464</v>
      </c>
      <c r="F165" s="21">
        <v>4.3057996485061506E-2</v>
      </c>
    </row>
    <row r="166" spans="1:6">
      <c r="A166" s="1" t="s">
        <v>71</v>
      </c>
      <c r="B166" s="17">
        <v>191.85</v>
      </c>
      <c r="C166" s="50">
        <v>3.63</v>
      </c>
      <c r="D166" s="50">
        <v>2</v>
      </c>
      <c r="E166" s="21">
        <v>0.55096418732782371</v>
      </c>
      <c r="F166" s="21">
        <v>4.0344018764659893E-2</v>
      </c>
    </row>
    <row r="167" spans="1:6">
      <c r="A167" s="1" t="s">
        <v>72</v>
      </c>
      <c r="B167" s="17">
        <v>180.66</v>
      </c>
      <c r="C167" s="50">
        <v>3.91</v>
      </c>
      <c r="D167" s="50">
        <v>1.93</v>
      </c>
      <c r="E167" s="21">
        <v>0.49360613810741683</v>
      </c>
      <c r="F167" s="21">
        <v>4.2400088564153664E-2</v>
      </c>
    </row>
    <row r="168" spans="1:6">
      <c r="A168" s="1" t="s">
        <v>73</v>
      </c>
      <c r="B168" s="17">
        <v>167.24</v>
      </c>
      <c r="C168" s="50">
        <v>3.95</v>
      </c>
      <c r="D168" s="50">
        <v>1.95</v>
      </c>
      <c r="E168" s="21">
        <v>0.49367088607594933</v>
      </c>
      <c r="F168" s="21">
        <v>4.5025113609184403E-2</v>
      </c>
    </row>
    <row r="169" spans="1:6">
      <c r="A169" s="1" t="s">
        <v>74</v>
      </c>
      <c r="B169" s="17">
        <v>166.1</v>
      </c>
      <c r="C169" s="50">
        <v>4.12</v>
      </c>
      <c r="D169" s="50">
        <v>1.86</v>
      </c>
      <c r="E169" s="21">
        <v>0.45145631067961167</v>
      </c>
      <c r="F169" s="21">
        <v>4.3829018663455753E-2</v>
      </c>
    </row>
    <row r="170" spans="1:6">
      <c r="A170" s="1" t="s">
        <v>75</v>
      </c>
      <c r="B170" s="17">
        <v>153.18</v>
      </c>
      <c r="C170" s="50">
        <v>4.41</v>
      </c>
      <c r="D170" s="50">
        <v>1.92</v>
      </c>
      <c r="E170" s="21">
        <v>0.43537414965986393</v>
      </c>
      <c r="F170" s="21">
        <v>4.7068807938373154E-2</v>
      </c>
    </row>
    <row r="171" spans="1:6">
      <c r="A171" s="1" t="s">
        <v>76</v>
      </c>
      <c r="B171" s="17">
        <v>159.18</v>
      </c>
      <c r="C171" s="50">
        <v>4.16</v>
      </c>
      <c r="D171" s="50">
        <v>1.8</v>
      </c>
      <c r="E171" s="21">
        <v>0.43269230769230771</v>
      </c>
      <c r="F171" s="21">
        <v>4.4477949491142102E-2</v>
      </c>
    </row>
    <row r="172" spans="1:6">
      <c r="A172" s="1" t="s">
        <v>77</v>
      </c>
      <c r="B172" s="17">
        <v>164.93</v>
      </c>
      <c r="C172" s="50">
        <v>3.87</v>
      </c>
      <c r="D172" s="50">
        <v>1.7</v>
      </c>
      <c r="E172" s="21">
        <v>0.43927648578811368</v>
      </c>
      <c r="F172" s="21">
        <v>4.2381616443339598E-2</v>
      </c>
    </row>
    <row r="173" spans="1:6">
      <c r="A173" s="1" t="s">
        <v>78</v>
      </c>
      <c r="B173" s="17">
        <v>166.07</v>
      </c>
      <c r="C173" s="50">
        <v>3.76</v>
      </c>
      <c r="D173" s="50">
        <v>1.79</v>
      </c>
      <c r="E173" s="21">
        <v>0.47606382978723411</v>
      </c>
      <c r="F173" s="21">
        <v>4.2150900222797619E-2</v>
      </c>
    </row>
    <row r="174" spans="1:6">
      <c r="A174" s="1" t="s">
        <v>79</v>
      </c>
      <c r="B174" s="17">
        <v>167.64</v>
      </c>
      <c r="C174" s="50">
        <v>3.47</v>
      </c>
      <c r="D174" s="50">
        <v>1.79</v>
      </c>
      <c r="E174" s="21">
        <v>0.51585014409221897</v>
      </c>
      <c r="F174" s="21">
        <v>4.1398234311620138E-2</v>
      </c>
    </row>
    <row r="175" spans="1:6">
      <c r="A175" s="1" t="s">
        <v>80</v>
      </c>
      <c r="B175" s="17">
        <v>152.96</v>
      </c>
      <c r="C175" s="50">
        <v>2.93</v>
      </c>
      <c r="D175" s="50">
        <v>1.71</v>
      </c>
      <c r="E175" s="21">
        <v>0.58361774744027295</v>
      </c>
      <c r="F175" s="21">
        <v>4.5175209205020918E-2</v>
      </c>
    </row>
    <row r="176" spans="1:6">
      <c r="A176" s="1" t="s">
        <v>81</v>
      </c>
      <c r="B176" s="17">
        <v>140.63999999999999</v>
      </c>
      <c r="C176" s="50">
        <v>3.14</v>
      </c>
      <c r="D176" s="50">
        <v>1.71</v>
      </c>
      <c r="E176" s="21">
        <v>0.54458598726114649</v>
      </c>
      <c r="F176" s="21">
        <v>4.8848122866894203E-2</v>
      </c>
    </row>
    <row r="177" spans="1:6">
      <c r="A177" s="1" t="s">
        <v>82</v>
      </c>
      <c r="B177" s="17">
        <v>120.42</v>
      </c>
      <c r="C177" s="50">
        <v>3.05</v>
      </c>
      <c r="D177" s="50">
        <v>1.73</v>
      </c>
      <c r="E177" s="21">
        <v>0.56721311475409841</v>
      </c>
      <c r="F177" s="21">
        <v>5.6884238498588272E-2</v>
      </c>
    </row>
    <row r="178" spans="1:6">
      <c r="A178" s="1" t="s">
        <v>83</v>
      </c>
      <c r="B178" s="17">
        <v>109.61</v>
      </c>
      <c r="C178" s="50">
        <v>3.3</v>
      </c>
      <c r="D178" s="50">
        <v>1.76</v>
      </c>
      <c r="E178" s="21">
        <v>0.53333333333333333</v>
      </c>
      <c r="F178" s="21">
        <v>6.2129367758416189E-2</v>
      </c>
    </row>
    <row r="179" spans="1:6">
      <c r="A179" s="1" t="s">
        <v>84</v>
      </c>
      <c r="B179" s="17">
        <v>111.96</v>
      </c>
      <c r="C179" s="50">
        <v>3.15</v>
      </c>
      <c r="D179" s="50">
        <v>1.67</v>
      </c>
      <c r="E179" s="21">
        <v>0.53015873015873016</v>
      </c>
      <c r="F179" s="21">
        <v>6.0021436227224008E-2</v>
      </c>
    </row>
    <row r="180" spans="1:6">
      <c r="A180" s="1" t="s">
        <v>85</v>
      </c>
      <c r="B180" s="17">
        <v>122.55</v>
      </c>
      <c r="C180" s="50">
        <v>4.0599999999999996</v>
      </c>
      <c r="D180" s="50">
        <v>1.69</v>
      </c>
      <c r="E180" s="21">
        <v>0.41625615763546803</v>
      </c>
      <c r="F180" s="21">
        <v>5.4100367197062425E-2</v>
      </c>
    </row>
    <row r="181" spans="1:6">
      <c r="A181" s="1" t="s">
        <v>86</v>
      </c>
      <c r="B181" s="17">
        <v>116.18</v>
      </c>
      <c r="C181" s="50">
        <v>3.66</v>
      </c>
      <c r="D181" s="50">
        <v>1.69</v>
      </c>
      <c r="E181" s="21">
        <v>0.46174863387978138</v>
      </c>
      <c r="F181" s="21">
        <v>5.6119814081597517E-2</v>
      </c>
    </row>
    <row r="182" spans="1:6">
      <c r="A182" s="1" t="s">
        <v>87</v>
      </c>
      <c r="B182" s="17">
        <v>131.21</v>
      </c>
      <c r="C182" s="50">
        <v>3.94</v>
      </c>
      <c r="D182" s="50">
        <v>1.67</v>
      </c>
      <c r="E182" s="21">
        <v>0.42385786802030456</v>
      </c>
      <c r="F182" s="21">
        <v>4.8700556360033537E-2</v>
      </c>
    </row>
    <row r="183" spans="1:6">
      <c r="A183" s="1" t="s">
        <v>88</v>
      </c>
      <c r="B183" s="17">
        <v>136</v>
      </c>
      <c r="C183" s="50">
        <v>3.7</v>
      </c>
      <c r="D183" s="50">
        <v>1.58</v>
      </c>
      <c r="E183" s="21">
        <v>0.42702702702702705</v>
      </c>
      <c r="F183" s="21">
        <v>4.6176470588235305E-2</v>
      </c>
    </row>
    <row r="184" spans="1:6">
      <c r="A184" s="1" t="s">
        <v>89</v>
      </c>
      <c r="B184" s="17">
        <v>135.76</v>
      </c>
      <c r="C184" s="50">
        <v>3.97</v>
      </c>
      <c r="D184" s="50">
        <v>1.58</v>
      </c>
      <c r="E184" s="21">
        <v>0.39798488664987408</v>
      </c>
      <c r="F184" s="21">
        <v>4.5374189746611671E-2</v>
      </c>
    </row>
    <row r="185" spans="1:6">
      <c r="A185" s="1" t="s">
        <v>90</v>
      </c>
      <c r="B185" s="17">
        <v>125.46</v>
      </c>
      <c r="C185" s="50">
        <v>3.4</v>
      </c>
      <c r="D185" s="50">
        <v>1.56</v>
      </c>
      <c r="E185" s="21">
        <v>0.45882352941176474</v>
      </c>
      <c r="F185" s="21">
        <v>4.8381954407779378E-2</v>
      </c>
    </row>
    <row r="186" spans="1:6">
      <c r="A186" s="1" t="s">
        <v>91</v>
      </c>
      <c r="B186" s="17">
        <v>114.24</v>
      </c>
      <c r="C186" s="50">
        <v>3.51</v>
      </c>
      <c r="D186" s="50">
        <v>1.56</v>
      </c>
      <c r="E186" s="21">
        <v>0.44444444444444448</v>
      </c>
      <c r="F186" s="21">
        <v>5.1995798319327727E-2</v>
      </c>
    </row>
    <row r="187" spans="1:6">
      <c r="A187" s="1" t="s">
        <v>92</v>
      </c>
      <c r="B187" s="17">
        <v>102.09</v>
      </c>
      <c r="C187" s="50">
        <v>3.94</v>
      </c>
      <c r="D187" s="50">
        <v>1.46</v>
      </c>
      <c r="E187" s="21">
        <v>0.37055837563451777</v>
      </c>
      <c r="F187" s="21">
        <v>5.6812616318934271E-2</v>
      </c>
    </row>
    <row r="188" spans="1:6">
      <c r="A188" s="1" t="s">
        <v>93</v>
      </c>
      <c r="B188" s="17">
        <v>107.94</v>
      </c>
      <c r="C188" s="50">
        <v>3.79</v>
      </c>
      <c r="D188" s="50">
        <v>1.49</v>
      </c>
      <c r="E188" s="21">
        <v>0.39313984168865435</v>
      </c>
      <c r="F188" s="21">
        <v>5.234389475634612E-2</v>
      </c>
    </row>
    <row r="189" spans="1:6">
      <c r="A189" s="1" t="s">
        <v>94</v>
      </c>
      <c r="B189" s="17">
        <v>109.32</v>
      </c>
      <c r="C189" s="50">
        <v>3.7</v>
      </c>
      <c r="D189" s="50">
        <v>1.43</v>
      </c>
      <c r="E189" s="21">
        <v>0.38648648648648642</v>
      </c>
      <c r="F189" s="21">
        <v>5.0402488108305894E-2</v>
      </c>
    </row>
    <row r="190" spans="1:6">
      <c r="A190" s="1" t="s">
        <v>95</v>
      </c>
      <c r="B190" s="17">
        <v>102.91</v>
      </c>
      <c r="C190" s="50">
        <v>3.86</v>
      </c>
      <c r="D190" s="50">
        <v>1.42</v>
      </c>
      <c r="E190" s="21">
        <v>0.36787564766839376</v>
      </c>
      <c r="F190" s="21">
        <v>5.1890000971722867E-2</v>
      </c>
    </row>
    <row r="191" spans="1:6">
      <c r="A191" s="1" t="s">
        <v>96</v>
      </c>
      <c r="B191" s="17">
        <v>101.59</v>
      </c>
      <c r="C191" s="50">
        <v>3.51</v>
      </c>
      <c r="D191" s="50">
        <v>1.31</v>
      </c>
      <c r="E191" s="21">
        <v>0.37321937321937326</v>
      </c>
      <c r="F191" s="21">
        <v>5.118614036814647E-2</v>
      </c>
    </row>
    <row r="192" spans="1:6">
      <c r="A192" s="1" t="s">
        <v>97</v>
      </c>
      <c r="B192" s="17">
        <v>96.11</v>
      </c>
      <c r="C192" s="50">
        <v>3.56</v>
      </c>
      <c r="D192" s="50">
        <v>1.35</v>
      </c>
      <c r="E192" s="21">
        <v>0.37921348314606745</v>
      </c>
      <c r="F192" s="21">
        <v>5.2752054937051297E-2</v>
      </c>
    </row>
    <row r="193" spans="1:7">
      <c r="A193" s="1" t="s">
        <v>98</v>
      </c>
      <c r="B193" s="17">
        <v>102.54</v>
      </c>
      <c r="C193" s="50">
        <v>3.05</v>
      </c>
      <c r="D193" s="50">
        <v>1.26</v>
      </c>
      <c r="E193" s="21">
        <v>0.41311475409836068</v>
      </c>
      <c r="F193" s="21">
        <v>4.895650477862297E-2</v>
      </c>
    </row>
    <row r="194" spans="1:7">
      <c r="A194" s="1" t="s">
        <v>99</v>
      </c>
      <c r="B194" s="17">
        <v>95.53</v>
      </c>
      <c r="C194" s="50">
        <v>3.18</v>
      </c>
      <c r="D194" s="50">
        <v>1.28</v>
      </c>
      <c r="E194" s="21">
        <v>0.40251572327044022</v>
      </c>
      <c r="F194" s="21">
        <v>5.1397466764367218E-2</v>
      </c>
    </row>
    <row r="195" spans="1:7">
      <c r="A195" s="1" t="s">
        <v>100</v>
      </c>
      <c r="B195" s="17">
        <v>89.21</v>
      </c>
      <c r="C195" s="50">
        <v>2.54</v>
      </c>
      <c r="D195" s="50">
        <v>1.18</v>
      </c>
      <c r="E195" s="21">
        <v>0.46456692913385822</v>
      </c>
      <c r="F195" s="21">
        <v>5.3805627171841723E-2</v>
      </c>
    </row>
    <row r="196" spans="1:7">
      <c r="A196" s="1" t="s">
        <v>101</v>
      </c>
      <c r="B196" s="17">
        <v>95.1</v>
      </c>
      <c r="C196" s="50">
        <v>2.8</v>
      </c>
      <c r="D196" s="50">
        <v>1.3</v>
      </c>
      <c r="E196" s="21">
        <v>0.46428571428571436</v>
      </c>
      <c r="F196" s="21">
        <v>4.9106203995793907E-2</v>
      </c>
    </row>
    <row r="197" spans="1:7">
      <c r="A197" s="1" t="s">
        <v>102</v>
      </c>
      <c r="B197" s="17">
        <v>96.53</v>
      </c>
      <c r="C197" s="50">
        <v>2.71</v>
      </c>
      <c r="D197" s="50">
        <v>1.1499999999999999</v>
      </c>
      <c r="E197" s="21">
        <v>0.42435424354243539</v>
      </c>
      <c r="F197" s="21">
        <v>4.6617631824303327E-2</v>
      </c>
    </row>
    <row r="198" spans="1:7">
      <c r="A198" s="1" t="s">
        <v>103</v>
      </c>
      <c r="B198" s="17">
        <v>100.48</v>
      </c>
      <c r="C198" s="50">
        <v>2.87</v>
      </c>
      <c r="D198" s="50">
        <v>1.17</v>
      </c>
      <c r="E198" s="21">
        <v>0.40766550522648082</v>
      </c>
      <c r="F198" s="21">
        <v>4.339171974522292E-2</v>
      </c>
      <c r="G198" s="95" t="s">
        <v>580</v>
      </c>
    </row>
    <row r="199" spans="1:7">
      <c r="A199" s="1"/>
      <c r="B199" s="17"/>
      <c r="D199" s="50"/>
      <c r="E199" s="21"/>
    </row>
    <row r="200" spans="1:7">
      <c r="A200" s="1"/>
      <c r="B200" s="17"/>
      <c r="D200" s="17"/>
      <c r="E200" s="21"/>
    </row>
    <row r="201" spans="1:7">
      <c r="A201" s="1"/>
      <c r="B201" s="17"/>
      <c r="D201" s="17"/>
      <c r="E201" s="21"/>
    </row>
    <row r="202" spans="1:7">
      <c r="A202" s="1"/>
      <c r="B202" s="17"/>
      <c r="D202" s="17"/>
      <c r="E202" s="21"/>
    </row>
    <row r="203" spans="1:7" ht="12.75" customHeight="1">
      <c r="B203"/>
      <c r="C203"/>
      <c r="D203"/>
      <c r="E203"/>
      <c r="F203"/>
    </row>
    <row r="204" spans="1:7">
      <c r="B204"/>
      <c r="C204"/>
      <c r="D204"/>
      <c r="E204"/>
      <c r="F204"/>
    </row>
    <row r="205" spans="1:7">
      <c r="B205"/>
      <c r="C205"/>
      <c r="D205"/>
      <c r="E205"/>
      <c r="F205"/>
    </row>
    <row r="206" spans="1:7">
      <c r="B206"/>
      <c r="C206"/>
      <c r="D206"/>
      <c r="E206"/>
      <c r="F206"/>
    </row>
    <row r="207" spans="1:7">
      <c r="B207"/>
      <c r="C207"/>
      <c r="D207"/>
      <c r="E207"/>
      <c r="F207"/>
    </row>
    <row r="208" spans="1:7">
      <c r="B208"/>
      <c r="C208"/>
      <c r="D208"/>
      <c r="E208"/>
      <c r="F208"/>
    </row>
    <row r="209" spans="1:6">
      <c r="B209"/>
      <c r="C209"/>
      <c r="D209"/>
      <c r="E209"/>
      <c r="F209"/>
    </row>
    <row r="210" spans="1:6">
      <c r="B210"/>
      <c r="C210"/>
      <c r="D210"/>
      <c r="E210"/>
      <c r="F210"/>
    </row>
    <row r="211" spans="1:6">
      <c r="B211"/>
      <c r="C211"/>
      <c r="D211"/>
      <c r="E211"/>
      <c r="F211"/>
    </row>
    <row r="212" spans="1:6">
      <c r="B212"/>
      <c r="C212"/>
      <c r="D212"/>
      <c r="E212"/>
      <c r="F212"/>
    </row>
    <row r="213" spans="1:6">
      <c r="B213"/>
      <c r="C213"/>
      <c r="D213"/>
      <c r="E213"/>
      <c r="F213"/>
    </row>
    <row r="214" spans="1:6">
      <c r="B214"/>
      <c r="C214"/>
      <c r="D214"/>
      <c r="E214"/>
      <c r="F214"/>
    </row>
    <row r="215" spans="1:6">
      <c r="B215"/>
      <c r="C215"/>
      <c r="D215"/>
      <c r="E215"/>
      <c r="F215"/>
    </row>
    <row r="216" spans="1:6">
      <c r="B216"/>
      <c r="C216"/>
      <c r="D216"/>
      <c r="E216"/>
      <c r="F216"/>
    </row>
    <row r="217" spans="1:6">
      <c r="B217"/>
      <c r="C217"/>
      <c r="D217"/>
      <c r="E217"/>
      <c r="F217"/>
    </row>
    <row r="218" spans="1:6">
      <c r="B218"/>
      <c r="C218"/>
      <c r="D218"/>
      <c r="E218"/>
      <c r="F218"/>
    </row>
    <row r="219" spans="1:6">
      <c r="B219"/>
      <c r="C219"/>
      <c r="D219"/>
      <c r="E219"/>
      <c r="F219"/>
    </row>
    <row r="220" spans="1:6">
      <c r="B220"/>
      <c r="C220"/>
      <c r="D220"/>
      <c r="E220"/>
      <c r="F220"/>
    </row>
    <row r="221" spans="1:6">
      <c r="B221"/>
      <c r="C221"/>
      <c r="D221"/>
      <c r="E221"/>
      <c r="F221"/>
    </row>
    <row r="222" spans="1:6">
      <c r="A222" s="1"/>
      <c r="B222" s="17"/>
      <c r="D222" s="17"/>
      <c r="E222" s="21"/>
      <c r="F222"/>
    </row>
    <row r="223" spans="1:6">
      <c r="A223" s="1"/>
      <c r="B223" s="17"/>
      <c r="D223" s="17"/>
      <c r="E223" s="21"/>
      <c r="F223"/>
    </row>
    <row r="224" spans="1:6">
      <c r="A224" s="1"/>
      <c r="B224" s="17"/>
      <c r="D224" s="17"/>
      <c r="E224" s="21"/>
      <c r="F224"/>
    </row>
    <row r="225" spans="1:6">
      <c r="A225" s="1"/>
      <c r="B225" s="17"/>
      <c r="D225" s="17"/>
      <c r="E225" s="21"/>
      <c r="F225"/>
    </row>
    <row r="226" spans="1:6">
      <c r="A226" s="1"/>
      <c r="B226" s="17"/>
      <c r="D226" s="17"/>
      <c r="E226" s="21"/>
      <c r="F226"/>
    </row>
    <row r="227" spans="1:6">
      <c r="A227" s="1"/>
      <c r="B227" s="17"/>
      <c r="D227" s="17"/>
      <c r="E227" s="21"/>
      <c r="F227"/>
    </row>
    <row r="228" spans="1:6">
      <c r="A228" s="1"/>
      <c r="B228" s="17"/>
      <c r="D228" s="17"/>
      <c r="E228" s="21"/>
      <c r="F228"/>
    </row>
    <row r="229" spans="1:6">
      <c r="A229" s="1"/>
      <c r="B229" s="17"/>
      <c r="D229" s="17"/>
      <c r="E229" s="21"/>
      <c r="F229"/>
    </row>
    <row r="230" spans="1:6">
      <c r="A230" s="1"/>
      <c r="B230" s="17"/>
      <c r="D230" s="17"/>
      <c r="E230" s="21"/>
      <c r="F230"/>
    </row>
    <row r="231" spans="1:6">
      <c r="A231" s="1"/>
      <c r="B231" s="17"/>
      <c r="D231" s="17"/>
      <c r="E231" s="21"/>
      <c r="F231"/>
    </row>
    <row r="232" spans="1:6">
      <c r="A232" s="1"/>
      <c r="B232" s="17"/>
      <c r="D232" s="17"/>
      <c r="E232" s="21"/>
      <c r="F232"/>
    </row>
    <row r="233" spans="1:6">
      <c r="A233" s="1"/>
      <c r="B233" s="17"/>
      <c r="D233" s="17"/>
      <c r="E233" s="21"/>
      <c r="F233"/>
    </row>
    <row r="234" spans="1:6">
      <c r="A234" s="1"/>
      <c r="B234" s="17"/>
      <c r="D234" s="17"/>
      <c r="E234" s="21"/>
      <c r="F234"/>
    </row>
    <row r="235" spans="1:6">
      <c r="A235" s="1"/>
      <c r="B235" s="17"/>
      <c r="D235" s="17"/>
      <c r="E235" s="21"/>
      <c r="F235"/>
    </row>
    <row r="236" spans="1:6">
      <c r="A236" s="1"/>
      <c r="B236" s="17"/>
      <c r="D236" s="17"/>
      <c r="E236" s="21"/>
      <c r="F236"/>
    </row>
    <row r="237" spans="1:6">
      <c r="A237" s="1"/>
      <c r="B237" s="17"/>
      <c r="D237" s="17"/>
      <c r="E237" s="21"/>
      <c r="F237"/>
    </row>
    <row r="238" spans="1:6">
      <c r="A238" s="1"/>
      <c r="B238" s="17"/>
      <c r="D238" s="17"/>
      <c r="E238" s="21"/>
      <c r="F238"/>
    </row>
    <row r="239" spans="1:6">
      <c r="A239" s="1"/>
      <c r="B239" s="17"/>
      <c r="D239" s="17"/>
      <c r="E239" s="21"/>
      <c r="F239"/>
    </row>
    <row r="240" spans="1:6">
      <c r="A240" s="1"/>
      <c r="B240" s="17"/>
      <c r="D240" s="17"/>
      <c r="E240" s="21"/>
      <c r="F240"/>
    </row>
    <row r="241" spans="1:6">
      <c r="A241" s="1"/>
      <c r="B241" s="17"/>
      <c r="D241" s="17"/>
      <c r="E241" s="21"/>
      <c r="F241"/>
    </row>
    <row r="242" spans="1:6">
      <c r="A242" s="1"/>
      <c r="B242" s="17"/>
      <c r="D242" s="17"/>
      <c r="E242" s="21"/>
      <c r="F242"/>
    </row>
    <row r="243" spans="1:6">
      <c r="A243" s="1"/>
      <c r="B243" s="17"/>
      <c r="D243" s="17"/>
      <c r="E243" s="21"/>
      <c r="F243"/>
    </row>
    <row r="244" spans="1:6">
      <c r="A244" s="1"/>
      <c r="B244" s="17"/>
      <c r="D244" s="17"/>
      <c r="E244" s="21"/>
      <c r="F244"/>
    </row>
    <row r="245" spans="1:6">
      <c r="A245" s="1"/>
      <c r="B245" s="17"/>
      <c r="D245" s="17"/>
      <c r="E245" s="21"/>
      <c r="F245"/>
    </row>
    <row r="246" spans="1:6">
      <c r="A246" s="1"/>
      <c r="B246" s="17"/>
      <c r="D246" s="17"/>
      <c r="E246" s="21"/>
      <c r="F246"/>
    </row>
    <row r="247" spans="1:6">
      <c r="A247" s="1"/>
      <c r="B247" s="17"/>
      <c r="D247" s="17"/>
      <c r="E247" s="21"/>
      <c r="F247"/>
    </row>
    <row r="248" spans="1:6">
      <c r="A248" s="1"/>
      <c r="B248" s="17"/>
      <c r="D248" s="17"/>
      <c r="E248" s="21"/>
      <c r="F248"/>
    </row>
    <row r="249" spans="1:6">
      <c r="A249" s="1"/>
      <c r="B249" s="17"/>
      <c r="D249" s="17"/>
      <c r="E249" s="21"/>
      <c r="F249"/>
    </row>
    <row r="250" spans="1:6">
      <c r="A250" s="1"/>
      <c r="B250" s="17"/>
      <c r="D250" s="17"/>
      <c r="E250" s="21"/>
      <c r="F250"/>
    </row>
    <row r="251" spans="1:6">
      <c r="A251" s="1"/>
      <c r="B251" s="17"/>
      <c r="D251" s="17"/>
      <c r="E251" s="21"/>
      <c r="F251"/>
    </row>
    <row r="252" spans="1:6">
      <c r="A252" s="1"/>
      <c r="B252" s="17"/>
      <c r="D252" s="17"/>
      <c r="E252" s="21"/>
      <c r="F252"/>
    </row>
    <row r="253" spans="1:6">
      <c r="A253" s="1"/>
      <c r="B253" s="17"/>
      <c r="D253" s="17"/>
      <c r="E253" s="21"/>
      <c r="F253"/>
    </row>
    <row r="254" spans="1:6">
      <c r="A254" s="1"/>
      <c r="B254" s="17"/>
      <c r="D254" s="17"/>
      <c r="E254" s="21"/>
      <c r="F254"/>
    </row>
    <row r="255" spans="1:6">
      <c r="A255" s="1"/>
      <c r="B255" s="17"/>
      <c r="D255" s="17"/>
      <c r="E255" s="21"/>
      <c r="F255"/>
    </row>
    <row r="256" spans="1:6">
      <c r="A256" s="1"/>
      <c r="B256" s="17"/>
      <c r="D256" s="17"/>
      <c r="E256" s="21"/>
      <c r="F256"/>
    </row>
    <row r="257" spans="1:6">
      <c r="A257" s="1"/>
      <c r="B257" s="17"/>
      <c r="D257" s="17"/>
      <c r="E257" s="21"/>
      <c r="F257"/>
    </row>
    <row r="258" spans="1:6">
      <c r="A258" s="1"/>
      <c r="B258" s="17"/>
      <c r="D258" s="17"/>
      <c r="E258" s="21"/>
      <c r="F258"/>
    </row>
    <row r="259" spans="1:6">
      <c r="A259" s="1"/>
      <c r="B259" s="17"/>
      <c r="D259" s="17"/>
      <c r="E259" s="21"/>
      <c r="F259"/>
    </row>
    <row r="260" spans="1:6">
      <c r="B260"/>
      <c r="C260" s="89"/>
      <c r="D260" s="17"/>
      <c r="E260"/>
      <c r="F260"/>
    </row>
    <row r="261" spans="1:6">
      <c r="B261"/>
      <c r="C261" s="89"/>
      <c r="D261" s="17"/>
      <c r="E261"/>
      <c r="F261"/>
    </row>
    <row r="262" spans="1:6">
      <c r="B262"/>
      <c r="C262" s="89"/>
      <c r="D262" s="17"/>
      <c r="E262"/>
      <c r="F262"/>
    </row>
  </sheetData>
  <phoneticPr fontId="0" type="noConversion"/>
  <pageMargins left="0.25" right="0.25" top="0.25" bottom="0.25" header="0.5" footer="0.5"/>
  <pageSetup scale="75"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1</vt:i4>
      </vt:variant>
    </vt:vector>
  </HeadingPairs>
  <TitlesOfParts>
    <vt:vector size="10" baseType="lpstr">
      <vt:lpstr>MAY,'25</vt:lpstr>
      <vt:lpstr>APR,'25</vt:lpstr>
      <vt:lpstr>MAR,'25</vt:lpstr>
      <vt:lpstr>FEB,'25</vt:lpstr>
      <vt:lpstr>JAN,'25</vt:lpstr>
      <vt:lpstr>YTD_LIST</vt:lpstr>
      <vt:lpstr>DIV ACTIONS</vt:lpstr>
      <vt:lpstr>PAYERS</vt:lpstr>
      <vt:lpstr>PAYOUTS AND YIELDS</vt:lpstr>
      <vt:lpstr>'MAY,''25'!OLE_LINK1</vt:lpstr>
    </vt:vector>
  </TitlesOfParts>
  <Company>Standard &amp; Poor's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HSILVERBLA</dc:creator>
  <cp:lastModifiedBy>Silverblatt, Howard (Commercial)</cp:lastModifiedBy>
  <cp:lastPrinted>2020-01-17T15:53:23Z</cp:lastPrinted>
  <dcterms:created xsi:type="dcterms:W3CDTF">2002-12-17T20:42:05Z</dcterms:created>
  <dcterms:modified xsi:type="dcterms:W3CDTF">2025-05-09T14:01:52Z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1e4321fe-1db3-4305-a2cc-aad91140672d_Enabled">
    <vt:lpwstr>true</vt:lpwstr>
  </property>
  <property fmtid="{D5CDD505-2E9C-101B-9397-08002B2CF9AE}" pid="3" name="MSIP_Label_1e4321fe-1db3-4305-a2cc-aad91140672d_SetDate">
    <vt:lpwstr>2022-06-10T13:20:58Z</vt:lpwstr>
  </property>
  <property fmtid="{D5CDD505-2E9C-101B-9397-08002B2CF9AE}" pid="4" name="MSIP_Label_1e4321fe-1db3-4305-a2cc-aad91140672d_Method">
    <vt:lpwstr>Privileged</vt:lpwstr>
  </property>
  <property fmtid="{D5CDD505-2E9C-101B-9397-08002B2CF9AE}" pid="5" name="MSIP_Label_1e4321fe-1db3-4305-a2cc-aad91140672d_Name">
    <vt:lpwstr>External</vt:lpwstr>
  </property>
  <property fmtid="{D5CDD505-2E9C-101B-9397-08002B2CF9AE}" pid="6" name="MSIP_Label_1e4321fe-1db3-4305-a2cc-aad91140672d_SiteId">
    <vt:lpwstr>8f3e36ea-8039-4b40-81a7-7dc0599e8645</vt:lpwstr>
  </property>
  <property fmtid="{D5CDD505-2E9C-101B-9397-08002B2CF9AE}" pid="7" name="MSIP_Label_1e4321fe-1db3-4305-a2cc-aad91140672d_ActionId">
    <vt:lpwstr>fcac096c-a9ef-4edf-8152-a90b3064c4dc</vt:lpwstr>
  </property>
  <property fmtid="{D5CDD505-2E9C-101B-9397-08002B2CF9AE}" pid="8" name="MSIP_Label_1e4321fe-1db3-4305-a2cc-aad91140672d_ContentBits">
    <vt:lpwstr>0</vt:lpwstr>
  </property>
</Properties>
</file>